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firstSheet="4" activeTab="7"/>
  </bookViews>
  <sheets>
    <sheet name="DIFERENÇA" sheetId="1" r:id="rId1"/>
    <sheet name="ENCARGOS " sheetId="2" r:id="rId2"/>
    <sheet name="AUX SERV GERAIS INS 40%" sheetId="3" r:id="rId3"/>
    <sheet name="AUX SERV GERAIS " sheetId="4" r:id="rId4"/>
    <sheet name="MOTORISTA 40%" sheetId="5" r:id="rId5"/>
    <sheet name="MOTORISTA" sheetId="6" r:id="rId6"/>
    <sheet name="MOTORISTA 12X36" sheetId="7" r:id="rId7"/>
    <sheet name="OPERADOR MAQ" sheetId="8" r:id="rId8"/>
  </sheets>
  <definedNames/>
  <calcPr fullCalcOnLoad="1"/>
</workbook>
</file>

<file path=xl/sharedStrings.xml><?xml version="1.0" encoding="utf-8"?>
<sst xmlns="http://schemas.openxmlformats.org/spreadsheetml/2006/main" count="421" uniqueCount="130">
  <si>
    <t>Valor Unitário</t>
  </si>
  <si>
    <t>Total</t>
  </si>
  <si>
    <t>ISSQN</t>
  </si>
  <si>
    <t>PIS</t>
  </si>
  <si>
    <t>COFINS</t>
  </si>
  <si>
    <t>Item</t>
  </si>
  <si>
    <t xml:space="preserve">Descrição Unidade </t>
  </si>
  <si>
    <t>Qtd</t>
  </si>
  <si>
    <t>Salário Base</t>
  </si>
  <si>
    <t>TOTAL DA BENEFÍCIOS POR FUNCIONÁRIO</t>
  </si>
  <si>
    <t>Uniformes</t>
  </si>
  <si>
    <t>EPIs</t>
  </si>
  <si>
    <t>Outros (Especificar)</t>
  </si>
  <si>
    <t>TOTAL DA INSUMOS POR FUNCIONÁRIO</t>
  </si>
  <si>
    <t>Custo indiretos (administrativo + lucro)</t>
  </si>
  <si>
    <t>Outros Trbutos Federais</t>
  </si>
  <si>
    <t>Tribustos Estaduais (especificar)</t>
  </si>
  <si>
    <t>Tribustos Municipais (especificar)</t>
  </si>
  <si>
    <t>TOTAL DA REMUNERAÇÃO POR FUNCIONÁRIO</t>
  </si>
  <si>
    <t>Seguro de Vida, invalidez e funeral</t>
  </si>
  <si>
    <t>TOTAL CUSTOS INDIRETOS, TRIBUTOS POR FUNCIONÁRIO</t>
  </si>
  <si>
    <t xml:space="preserve">Salário normativo de categoria profissional </t>
  </si>
  <si>
    <t>Dias Úteis</t>
  </si>
  <si>
    <t>Data base da categoria (dia/mês/ano)</t>
  </si>
  <si>
    <t>MÓDULO I COMPOSIÇÃO DA REMUNERAÇÃO</t>
  </si>
  <si>
    <t>Composição da Remuneração</t>
  </si>
  <si>
    <t xml:space="preserve">MÓDULO II  </t>
  </si>
  <si>
    <t>BENEFÍCIOS MENSAIS E DIÁRIOS</t>
  </si>
  <si>
    <t>INSUMOS DIVERSOS</t>
  </si>
  <si>
    <t xml:space="preserve">MÓDULO III  </t>
  </si>
  <si>
    <t xml:space="preserve">MÓDULO IV  </t>
  </si>
  <si>
    <t xml:space="preserve">TOTAL </t>
  </si>
  <si>
    <t>Módulo 1- Composição da Remuneração</t>
  </si>
  <si>
    <t>Módulo 2 - Benefícios mensais e Diários</t>
  </si>
  <si>
    <t>Módulo 3 - Insumos Diversos (uniformes,materiais,equipamentos e outros)</t>
  </si>
  <si>
    <t>Módulo 4 - Encargos Sociais e Trabalhistas</t>
  </si>
  <si>
    <t xml:space="preserve">MÓDULO V  </t>
  </si>
  <si>
    <t xml:space="preserve"> CUSTOS INDIRETOS, TRIBUTOS POR FUNCIONARIO</t>
  </si>
  <si>
    <t>TOTAL ENCARGOS SOCIAIS E TRABALHISTAS</t>
  </si>
  <si>
    <t>SESC ou SESI</t>
  </si>
  <si>
    <t>INCRA</t>
  </si>
  <si>
    <t>FGTS</t>
  </si>
  <si>
    <t>SEBRAE</t>
  </si>
  <si>
    <t>Aviso Prévio Indenizado</t>
  </si>
  <si>
    <t>Aviso Prévio Trabalhado</t>
  </si>
  <si>
    <t xml:space="preserve">TOTAL CUSTOS INDIRETOS, TRIBUTOS POR FUNCIONÁRIO </t>
  </si>
  <si>
    <t>Luva (1x12xR$ 12.00---ano)</t>
  </si>
  <si>
    <t>Bota (1x2xR$45.00---ano)</t>
  </si>
  <si>
    <t>Insalubridade</t>
  </si>
  <si>
    <t>PLANILHA DE CUSTOS E FORMAÇÃO DE PREÇOS</t>
  </si>
  <si>
    <t>Proposta de Preços</t>
  </si>
  <si>
    <t>Licitante Razão Social</t>
  </si>
  <si>
    <t>CNPJ</t>
  </si>
  <si>
    <t>Endereço-Bairro-CEP</t>
  </si>
  <si>
    <t>Cidade-Estado</t>
  </si>
  <si>
    <t>Telefone-email</t>
  </si>
  <si>
    <t>POSTOS DE SERVIÇO</t>
  </si>
  <si>
    <t>ÍTEM</t>
  </si>
  <si>
    <t>DESCRIÇÃO</t>
  </si>
  <si>
    <t>UNIDADE</t>
  </si>
  <si>
    <t>QUANTIDADE ESTIMADA MENSAL</t>
  </si>
  <si>
    <t>SALÁRO BASE DE ACORDO COM LEGISLAÇÃO E CONVENÇÃO</t>
  </si>
  <si>
    <t>CONVENÇÃO/LEGISLAÇÃO APLICADA</t>
  </si>
  <si>
    <t>AUXILIAR DE SERVIÇOS GERAIS COM INSALUBRIDADE - 40%</t>
  </si>
  <si>
    <t xml:space="preserve">AUXILIAR DE SERVIÇOS GERAIS </t>
  </si>
  <si>
    <t>MOTORISTA COM INSALUBRIDADE - 40%</t>
  </si>
  <si>
    <t xml:space="preserve">MOTORISTA </t>
  </si>
  <si>
    <t>OPERADOR DE MAQUINAS PESADAS COM INSALUBRIDADE 20%</t>
  </si>
  <si>
    <t>Plano Odontológico</t>
  </si>
  <si>
    <t>Composição de Encargos e Provisões</t>
  </si>
  <si>
    <t>MÓDULO ENCARGOS E PROVISÕES</t>
  </si>
  <si>
    <t>Submódulo Encargos Previdenciários, Sociais e de Terceiros</t>
  </si>
  <si>
    <t>Percentual</t>
  </si>
  <si>
    <t xml:space="preserve">A </t>
  </si>
  <si>
    <t>INSS</t>
  </si>
  <si>
    <t>B</t>
  </si>
  <si>
    <t>Salário Educação</t>
  </si>
  <si>
    <t>C</t>
  </si>
  <si>
    <t>Seguro Acidente de Trabalho</t>
  </si>
  <si>
    <t xml:space="preserve">D </t>
  </si>
  <si>
    <t>E</t>
  </si>
  <si>
    <t>SENAI OU SENAC</t>
  </si>
  <si>
    <t>F</t>
  </si>
  <si>
    <t>G</t>
  </si>
  <si>
    <t>H</t>
  </si>
  <si>
    <t>Submódulo 13° Salário, Férias e Adicional de Férias</t>
  </si>
  <si>
    <t>13° Salário</t>
  </si>
  <si>
    <t>Férias e Adicional de Férias</t>
  </si>
  <si>
    <t>Encargos Previdenciários e Sociais incidentes sobre submódulo 2</t>
  </si>
  <si>
    <t xml:space="preserve"> Submódulo Provisões para Rescisão</t>
  </si>
  <si>
    <t>Incidência de FGTS e multa de FGTS sobre aviso prévio indenizado</t>
  </si>
  <si>
    <t>Incidência de FGTS e multa de FGTS sobre aviso prévio trabalhado</t>
  </si>
  <si>
    <t xml:space="preserve">Encargos Previdenciários e Sociais incidentes s/ Aviso Prévio Trabalhado </t>
  </si>
  <si>
    <t>Outros (especificar)</t>
  </si>
  <si>
    <t>Submódulo Custo de Reposição do Profissional Ausente</t>
  </si>
  <si>
    <t>Faltas Legais</t>
  </si>
  <si>
    <t>Licença Maternidade</t>
  </si>
  <si>
    <t>Licença Paternidade</t>
  </si>
  <si>
    <t>Auxílio Doença</t>
  </si>
  <si>
    <t>Acidente de Trabalho</t>
  </si>
  <si>
    <t>Encargos Previdenciários e Sociais incidentes sobre submódulo 4</t>
  </si>
  <si>
    <t>Total do módulo encargos e provisões</t>
  </si>
  <si>
    <t>Valor</t>
  </si>
  <si>
    <t>Encargos Previdenciários, Sociais e de Terceiros</t>
  </si>
  <si>
    <t>13° Salário, Férias e Adicional de Férias</t>
  </si>
  <si>
    <t>Provisões para Rescisão</t>
  </si>
  <si>
    <t>Custo de Reposição do Profissional Ausente</t>
  </si>
  <si>
    <t xml:space="preserve"> ENCARGOS E PROVISÕES</t>
  </si>
  <si>
    <t>1.1</t>
  </si>
  <si>
    <t>1.2</t>
  </si>
  <si>
    <t>2.1</t>
  </si>
  <si>
    <t>2.2</t>
  </si>
  <si>
    <t>2.3</t>
  </si>
  <si>
    <t>2.4</t>
  </si>
  <si>
    <t xml:space="preserve">Plano de Saúde </t>
  </si>
  <si>
    <t xml:space="preserve">Camisa </t>
  </si>
  <si>
    <t xml:space="preserve">Calça </t>
  </si>
  <si>
    <t>MOTORISTA 12 X 36 (NOTURNO)</t>
  </si>
  <si>
    <t xml:space="preserve">Adicional Noturno </t>
  </si>
  <si>
    <t>7 Horas</t>
  </si>
  <si>
    <t>Protetor auricular (2x3x R$17,50---ano)</t>
  </si>
  <si>
    <t>VALOR TOTAL (funcionáros x 12 meses)</t>
  </si>
  <si>
    <t>FUNCIONÁRIO /MÊS</t>
  </si>
  <si>
    <t>MG002599 /2023</t>
  </si>
  <si>
    <t>MG003740 /2023</t>
  </si>
  <si>
    <t>VALOR    /HOEMEM           /MÊS</t>
  </si>
  <si>
    <t>MG001474 /2023</t>
  </si>
  <si>
    <t>Auxilio  Alimentação</t>
  </si>
  <si>
    <t xml:space="preserve">Auxilio  Alimentação </t>
  </si>
  <si>
    <t>MOTORISTA 12x36 (noturno)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</si>
</sst>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0.0000"/>
    <numFmt numFmtId="172" formatCode="_(&quot;R$ &quot;* #,##0.00_);_(&quot;R$ &quot;* \(#,##0.00\);_(&quot;R$ &quot;* &quot;-&quot;??_);_(@_)"/>
    <numFmt numFmtId="173" formatCode="0.000"/>
    <numFmt numFmtId="174" formatCode="0.0"/>
    <numFmt numFmtId="175" formatCode="0.00000"/>
    <numFmt numFmtId="176" formatCode="_(&quot;R$ &quot;* #,##0.000_);_(&quot;R$ &quot;* \(#,##0.000\);_(&quot;R$ &quot;* &quot;-&quot;??_);_(@_)"/>
    <numFmt numFmtId="177" formatCode="_(&quot;R$ &quot;* #,##0.0000_);_(&quot;R$ &quot;* \(#,##0.0000\);_(&quot;R$ &quot;* &quot;-&quot;??_);_(@_)"/>
    <numFmt numFmtId="178" formatCode="[$-416]dddd\,\ d&quot; de &quot;mmmm&quot; de &quot;yyyy"/>
    <numFmt numFmtId="179" formatCode="_-&quot;R$&quot;\ * #,##0.000_-;\-&quot;R$&quot;\ * #,##0.000_-;_-&quot;R$&quot;\ * &quot;-&quot;???_-;_-@_-"/>
    <numFmt numFmtId="180" formatCode="_-&quot;R$&quot;\ * #,##0.0000_-;\-&quot;R$&quot;\ * #,##0.0000_-;_-&quot;R$&quot;\ * &quot;-&quot;????_-;_-@_-"/>
    <numFmt numFmtId="181" formatCode="0.0%"/>
    <numFmt numFmtId="182" formatCode="&quot;R$&quot;\ #,##0.0000"/>
    <numFmt numFmtId="183" formatCode="0.000%"/>
    <numFmt numFmtId="184" formatCode="0.0000%"/>
    <numFmt numFmtId="185" formatCode="&quot;R$&quot;\ #,##0.000"/>
    <numFmt numFmtId="186" formatCode="&quot;R$&quot;#,##0.00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5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4" fontId="2" fillId="0" borderId="10" xfId="46" applyFont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0" fontId="2" fillId="0" borderId="13" xfId="46" applyNumberFormat="1" applyFont="1" applyBorder="1" applyAlignment="1">
      <alignment horizontal="center" vertical="center" wrapText="1"/>
    </xf>
    <xf numFmtId="170" fontId="48" fillId="0" borderId="13" xfId="46" applyNumberFormat="1" applyFont="1" applyBorder="1" applyAlignment="1">
      <alignment horizontal="center"/>
    </xf>
    <xf numFmtId="170" fontId="2" fillId="0" borderId="10" xfId="46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2" borderId="14" xfId="0" applyFont="1" applyFill="1" applyBorder="1" applyAlignment="1">
      <alignment/>
    </xf>
    <xf numFmtId="170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center" wrapText="1"/>
    </xf>
    <xf numFmtId="170" fontId="2" fillId="33" borderId="16" xfId="46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2" fillId="32" borderId="11" xfId="0" applyNumberFormat="1" applyFont="1" applyFill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0" fontId="2" fillId="0" borderId="2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70" fontId="3" fillId="34" borderId="21" xfId="0" applyNumberFormat="1" applyFont="1" applyFill="1" applyBorder="1" applyAlignment="1">
      <alignment horizontal="center"/>
    </xf>
    <xf numFmtId="170" fontId="3" fillId="34" borderId="13" xfId="0" applyNumberFormat="1" applyFont="1" applyFill="1" applyBorder="1" applyAlignment="1">
      <alignment horizontal="center"/>
    </xf>
    <xf numFmtId="170" fontId="2" fillId="34" borderId="13" xfId="0" applyNumberFormat="1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170" fontId="2" fillId="32" borderId="13" xfId="0" applyNumberFormat="1" applyFont="1" applyFill="1" applyBorder="1" applyAlignment="1">
      <alignment horizontal="center"/>
    </xf>
    <xf numFmtId="44" fontId="48" fillId="33" borderId="13" xfId="46" applyFont="1" applyFill="1" applyBorder="1" applyAlignment="1">
      <alignment horizontal="center"/>
    </xf>
    <xf numFmtId="170" fontId="48" fillId="33" borderId="13" xfId="46" applyNumberFormat="1" applyFont="1" applyFill="1" applyBorder="1" applyAlignment="1">
      <alignment horizontal="center"/>
    </xf>
    <xf numFmtId="170" fontId="48" fillId="33" borderId="13" xfId="0" applyNumberFormat="1" applyFont="1" applyFill="1" applyBorder="1" applyAlignment="1">
      <alignment horizontal="center"/>
    </xf>
    <xf numFmtId="170" fontId="2" fillId="0" borderId="13" xfId="46" applyNumberFormat="1" applyFont="1" applyBorder="1" applyAlignment="1">
      <alignment horizontal="center"/>
    </xf>
    <xf numFmtId="44" fontId="2" fillId="0" borderId="22" xfId="46" applyFont="1" applyBorder="1" applyAlignment="1">
      <alignment horizontal="center"/>
    </xf>
    <xf numFmtId="170" fontId="3" fillId="32" borderId="13" xfId="0" applyNumberFormat="1" applyFont="1" applyFill="1" applyBorder="1" applyAlignment="1">
      <alignment horizontal="center"/>
    </xf>
    <xf numFmtId="170" fontId="2" fillId="33" borderId="10" xfId="0" applyNumberFormat="1" applyFont="1" applyFill="1" applyBorder="1" applyAlignment="1">
      <alignment horizontal="center"/>
    </xf>
    <xf numFmtId="170" fontId="2" fillId="33" borderId="13" xfId="0" applyNumberFormat="1" applyFont="1" applyFill="1" applyBorder="1" applyAlignment="1">
      <alignment horizontal="center"/>
    </xf>
    <xf numFmtId="170" fontId="3" fillId="34" borderId="19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/>
    </xf>
    <xf numFmtId="170" fontId="2" fillId="33" borderId="23" xfId="0" applyNumberFormat="1" applyFont="1" applyFill="1" applyBorder="1" applyAlignment="1">
      <alignment horizontal="center"/>
    </xf>
    <xf numFmtId="170" fontId="2" fillId="33" borderId="11" xfId="0" applyNumberFormat="1" applyFont="1" applyFill="1" applyBorder="1" applyAlignment="1">
      <alignment horizontal="center"/>
    </xf>
    <xf numFmtId="2" fontId="3" fillId="32" borderId="24" xfId="0" applyNumberFormat="1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/>
    </xf>
    <xf numFmtId="44" fontId="48" fillId="0" borderId="26" xfId="0" applyNumberFormat="1" applyFont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170" fontId="48" fillId="33" borderId="30" xfId="46" applyNumberFormat="1" applyFont="1" applyFill="1" applyBorder="1" applyAlignment="1">
      <alignment horizontal="center"/>
    </xf>
    <xf numFmtId="0" fontId="49" fillId="32" borderId="31" xfId="0" applyFont="1" applyFill="1" applyBorder="1" applyAlignment="1">
      <alignment horizontal="center"/>
    </xf>
    <xf numFmtId="170" fontId="49" fillId="32" borderId="31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170" fontId="49" fillId="0" borderId="13" xfId="0" applyNumberFormat="1" applyFont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170" fontId="2" fillId="32" borderId="33" xfId="0" applyNumberFormat="1" applyFont="1" applyFill="1" applyBorder="1" applyAlignment="1">
      <alignment horizontal="center"/>
    </xf>
    <xf numFmtId="170" fontId="3" fillId="32" borderId="16" xfId="0" applyNumberFormat="1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170" fontId="2" fillId="33" borderId="13" xfId="46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0" fontId="2" fillId="33" borderId="10" xfId="46" applyNumberFormat="1" applyFont="1" applyFill="1" applyBorder="1" applyAlignment="1">
      <alignment horizontal="center"/>
    </xf>
    <xf numFmtId="170" fontId="2" fillId="33" borderId="19" xfId="46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10" fontId="48" fillId="0" borderId="0" xfId="0" applyNumberFormat="1" applyFont="1" applyAlignment="1">
      <alignment horizontal="center"/>
    </xf>
    <xf numFmtId="10" fontId="50" fillId="33" borderId="34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33" borderId="35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6" fillId="0" borderId="36" xfId="0" applyFont="1" applyBorder="1" applyAlignment="1" applyProtection="1">
      <alignment/>
      <protection/>
    </xf>
    <xf numFmtId="0" fontId="2" fillId="32" borderId="33" xfId="0" applyFont="1" applyFill="1" applyBorder="1" applyAlignment="1">
      <alignment horizontal="center"/>
    </xf>
    <xf numFmtId="170" fontId="48" fillId="32" borderId="16" xfId="46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170" fontId="2" fillId="0" borderId="32" xfId="46" applyNumberFormat="1" applyFont="1" applyBorder="1" applyAlignment="1">
      <alignment horizontal="center"/>
    </xf>
    <xf numFmtId="170" fontId="48" fillId="0" borderId="22" xfId="46" applyNumberFormat="1" applyFont="1" applyBorder="1" applyAlignment="1">
      <alignment horizontal="center"/>
    </xf>
    <xf numFmtId="0" fontId="6" fillId="0" borderId="36" xfId="0" applyFont="1" applyBorder="1" applyAlignment="1" applyProtection="1">
      <alignment horizontal="center"/>
      <protection/>
    </xf>
    <xf numFmtId="10" fontId="6" fillId="0" borderId="36" xfId="0" applyNumberFormat="1" applyFont="1" applyBorder="1" applyAlignment="1" applyProtection="1">
      <alignment/>
      <protection/>
    </xf>
    <xf numFmtId="0" fontId="8" fillId="0" borderId="36" xfId="0" applyFont="1" applyBorder="1" applyAlignment="1" applyProtection="1">
      <alignment horizontal="center"/>
      <protection/>
    </xf>
    <xf numFmtId="10" fontId="8" fillId="0" borderId="36" xfId="0" applyNumberFormat="1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10" fontId="7" fillId="0" borderId="36" xfId="0" applyNumberFormat="1" applyFont="1" applyBorder="1" applyAlignment="1" applyProtection="1">
      <alignment/>
      <protection/>
    </xf>
    <xf numFmtId="10" fontId="3" fillId="32" borderId="24" xfId="50" applyNumberFormat="1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/>
      <protection/>
    </xf>
    <xf numFmtId="4" fontId="9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10" fontId="10" fillId="0" borderId="10" xfId="0" applyNumberFormat="1" applyFont="1" applyBorder="1" applyAlignment="1" applyProtection="1">
      <alignment horizontal="center"/>
      <protection/>
    </xf>
    <xf numFmtId="4" fontId="10" fillId="0" borderId="10" xfId="0" applyNumberFormat="1" applyFont="1" applyBorder="1" applyAlignment="1" applyProtection="1">
      <alignment horizontal="center"/>
      <protection/>
    </xf>
    <xf numFmtId="14" fontId="2" fillId="33" borderId="13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/>
    </xf>
    <xf numFmtId="170" fontId="3" fillId="33" borderId="10" xfId="0" applyNumberFormat="1" applyFont="1" applyFill="1" applyBorder="1" applyAlignment="1">
      <alignment horizontal="center"/>
    </xf>
    <xf numFmtId="170" fontId="3" fillId="33" borderId="1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32" borderId="14" xfId="0" applyFont="1" applyFill="1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3" fillId="0" borderId="35" xfId="0" applyFont="1" applyBorder="1" applyAlignment="1">
      <alignment wrapText="1"/>
    </xf>
    <xf numFmtId="0" fontId="6" fillId="0" borderId="38" xfId="0" applyFont="1" applyBorder="1" applyAlignment="1" applyProtection="1">
      <alignment wrapText="1"/>
      <protection/>
    </xf>
    <xf numFmtId="0" fontId="2" fillId="0" borderId="24" xfId="0" applyFont="1" applyBorder="1" applyAlignment="1">
      <alignment horizontal="left" vertical="center" wrapText="1"/>
    </xf>
    <xf numFmtId="170" fontId="2" fillId="33" borderId="19" xfId="46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9" fillId="0" borderId="36" xfId="0" applyFont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 wrapText="1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70" fontId="10" fillId="0" borderId="10" xfId="0" applyNumberFormat="1" applyFont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170" fontId="48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70" fontId="48" fillId="0" borderId="35" xfId="0" applyNumberFormat="1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/>
      <protection/>
    </xf>
    <xf numFmtId="0" fontId="10" fillId="0" borderId="38" xfId="0" applyFont="1" applyBorder="1" applyAlignment="1" applyProtection="1">
      <alignment wrapText="1"/>
      <protection/>
    </xf>
    <xf numFmtId="0" fontId="10" fillId="0" borderId="38" xfId="0" applyFont="1" applyBorder="1" applyAlignment="1" applyProtection="1">
      <alignment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/>
      <protection/>
    </xf>
    <xf numFmtId="0" fontId="10" fillId="0" borderId="36" xfId="0" applyFont="1" applyBorder="1" applyAlignment="1" applyProtection="1">
      <alignment horizontal="left" vertical="center" wrapText="1"/>
      <protection/>
    </xf>
    <xf numFmtId="0" fontId="48" fillId="0" borderId="36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0" fontId="2" fillId="33" borderId="14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48" fillId="0" borderId="0" xfId="0" applyFont="1" applyAlignment="1">
      <alignment horizontal="center" vertical="center"/>
    </xf>
    <xf numFmtId="0" fontId="48" fillId="0" borderId="37" xfId="0" applyFont="1" applyBorder="1" applyAlignment="1" applyProtection="1">
      <alignment/>
      <protection/>
    </xf>
    <xf numFmtId="0" fontId="48" fillId="0" borderId="39" xfId="0" applyFont="1" applyBorder="1" applyAlignment="1" applyProtection="1">
      <alignment/>
      <protection/>
    </xf>
    <xf numFmtId="0" fontId="9" fillId="35" borderId="10" xfId="0" applyFont="1" applyFill="1" applyBorder="1" applyAlignment="1" applyProtection="1">
      <alignment horizontal="center"/>
      <protection/>
    </xf>
    <xf numFmtId="0" fontId="48" fillId="0" borderId="37" xfId="0" applyFont="1" applyBorder="1" applyAlignment="1" applyProtection="1">
      <alignment horizontal="left"/>
      <protection/>
    </xf>
    <xf numFmtId="0" fontId="48" fillId="0" borderId="38" xfId="0" applyFont="1" applyBorder="1" applyAlignment="1" applyProtection="1">
      <alignment horizontal="left"/>
      <protection/>
    </xf>
    <xf numFmtId="0" fontId="9" fillId="0" borderId="40" xfId="0" applyFont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0" fontId="48" fillId="0" borderId="0" xfId="0" applyNumberFormat="1" applyFont="1" applyAlignment="1">
      <alignment horizontal="center" vertical="center"/>
    </xf>
    <xf numFmtId="0" fontId="7" fillId="0" borderId="36" xfId="0" applyFont="1" applyBorder="1" applyAlignment="1" applyProtection="1">
      <alignment horizontal="right"/>
      <protection/>
    </xf>
    <xf numFmtId="0" fontId="9" fillId="35" borderId="36" xfId="0" applyFont="1" applyFill="1" applyBorder="1" applyAlignment="1" applyProtection="1">
      <alignment horizontal="center"/>
      <protection/>
    </xf>
    <xf numFmtId="0" fontId="5" fillId="35" borderId="36" xfId="0" applyFont="1" applyFill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3" fillId="32" borderId="45" xfId="0" applyFont="1" applyFill="1" applyBorder="1" applyAlignment="1">
      <alignment horizontal="center"/>
    </xf>
    <xf numFmtId="0" fontId="3" fillId="32" borderId="46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9" fillId="0" borderId="35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49" fillId="0" borderId="24" xfId="0" applyFont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2" fillId="0" borderId="32" xfId="0" applyFont="1" applyBorder="1" applyAlignment="1">
      <alignment/>
    </xf>
    <xf numFmtId="0" fontId="49" fillId="32" borderId="47" xfId="0" applyFont="1" applyFill="1" applyBorder="1" applyAlignment="1">
      <alignment horizontal="left"/>
    </xf>
    <xf numFmtId="0" fontId="49" fillId="32" borderId="48" xfId="0" applyFont="1" applyFill="1" applyBorder="1" applyAlignment="1">
      <alignment horizontal="left"/>
    </xf>
    <xf numFmtId="0" fontId="49" fillId="32" borderId="49" xfId="0" applyFont="1" applyFill="1" applyBorder="1" applyAlignment="1">
      <alignment horizontal="left"/>
    </xf>
    <xf numFmtId="0" fontId="48" fillId="0" borderId="50" xfId="0" applyFont="1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 wrapText="1"/>
    </xf>
    <xf numFmtId="0" fontId="3" fillId="33" borderId="35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3" fillId="0" borderId="3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32" borderId="48" xfId="0" applyFont="1" applyFill="1" applyBorder="1" applyAlignment="1">
      <alignment horizontal="center"/>
    </xf>
    <xf numFmtId="0" fontId="3" fillId="32" borderId="57" xfId="0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2" fillId="33" borderId="14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wrapText="1"/>
    </xf>
    <xf numFmtId="0" fontId="2" fillId="33" borderId="50" xfId="0" applyFont="1" applyFill="1" applyBorder="1" applyAlignment="1">
      <alignment wrapText="1"/>
    </xf>
    <xf numFmtId="0" fontId="2" fillId="33" borderId="52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3" fillId="32" borderId="6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49" fillId="32" borderId="42" xfId="0" applyFont="1" applyFill="1" applyBorder="1" applyAlignment="1">
      <alignment horizontal="left"/>
    </xf>
    <xf numFmtId="0" fontId="49" fillId="32" borderId="43" xfId="0" applyFont="1" applyFill="1" applyBorder="1" applyAlignment="1">
      <alignment horizontal="left"/>
    </xf>
    <xf numFmtId="0" fontId="49" fillId="32" borderId="44" xfId="0" applyFont="1" applyFill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6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9" fillId="0" borderId="35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A1" sqref="A1:H1"/>
    </sheetView>
  </sheetViews>
  <sheetFormatPr defaultColWidth="9.140625" defaultRowHeight="15"/>
  <cols>
    <col min="1" max="1" width="5.28125" style="0" bestFit="1" customWidth="1"/>
    <col min="2" max="2" width="18.28125" style="113" customWidth="1"/>
    <col min="3" max="3" width="11.8515625" style="0" customWidth="1"/>
    <col min="4" max="4" width="11.00390625" style="0" customWidth="1"/>
    <col min="5" max="5" width="11.7109375" style="0" customWidth="1"/>
    <col min="6" max="6" width="11.28125" style="0" customWidth="1"/>
    <col min="7" max="7" width="13.140625" style="0" customWidth="1"/>
    <col min="8" max="8" width="14.7109375" style="0" customWidth="1"/>
  </cols>
  <sheetData>
    <row r="1" spans="1:8" ht="15">
      <c r="A1" s="154"/>
      <c r="B1" s="154"/>
      <c r="C1" s="154"/>
      <c r="D1" s="154"/>
      <c r="E1" s="154"/>
      <c r="F1" s="154"/>
      <c r="G1" s="154"/>
      <c r="H1" s="154"/>
    </row>
    <row r="2" spans="1:8" ht="15">
      <c r="A2" s="155" t="s">
        <v>49</v>
      </c>
      <c r="B2" s="155"/>
      <c r="C2" s="155"/>
      <c r="D2" s="155"/>
      <c r="E2" s="155"/>
      <c r="F2" s="155"/>
      <c r="G2" s="155"/>
      <c r="H2" s="155"/>
    </row>
    <row r="3" spans="1:8" ht="15">
      <c r="A3" s="156" t="s">
        <v>50</v>
      </c>
      <c r="B3" s="156"/>
      <c r="C3" s="156"/>
      <c r="D3" s="156"/>
      <c r="E3" s="156"/>
      <c r="F3" s="156"/>
      <c r="G3" s="156"/>
      <c r="H3" s="156"/>
    </row>
    <row r="4" spans="1:8" ht="15">
      <c r="A4" s="149" t="s">
        <v>51</v>
      </c>
      <c r="B4" s="150"/>
      <c r="C4" s="152"/>
      <c r="D4" s="153"/>
      <c r="E4" s="153"/>
      <c r="F4" s="153"/>
      <c r="G4" s="153"/>
      <c r="H4" s="153"/>
    </row>
    <row r="5" spans="1:8" ht="15">
      <c r="A5" s="149" t="s">
        <v>52</v>
      </c>
      <c r="B5" s="150"/>
      <c r="C5" s="152"/>
      <c r="D5" s="153"/>
      <c r="E5" s="153"/>
      <c r="F5" s="153"/>
      <c r="G5" s="153"/>
      <c r="H5" s="153"/>
    </row>
    <row r="6" spans="1:8" ht="15">
      <c r="A6" s="149" t="s">
        <v>53</v>
      </c>
      <c r="B6" s="150"/>
      <c r="C6" s="152"/>
      <c r="D6" s="153"/>
      <c r="E6" s="153"/>
      <c r="F6" s="153"/>
      <c r="G6" s="153"/>
      <c r="H6" s="153"/>
    </row>
    <row r="7" spans="1:8" ht="15">
      <c r="A7" s="149" t="s">
        <v>54</v>
      </c>
      <c r="B7" s="150"/>
      <c r="C7" s="152"/>
      <c r="D7" s="153"/>
      <c r="E7" s="153"/>
      <c r="F7" s="153"/>
      <c r="G7" s="153"/>
      <c r="H7" s="153"/>
    </row>
    <row r="8" spans="1:8" ht="15">
      <c r="A8" s="149" t="s">
        <v>55</v>
      </c>
      <c r="B8" s="150"/>
      <c r="C8" s="152"/>
      <c r="D8" s="153"/>
      <c r="E8" s="153"/>
      <c r="F8" s="153"/>
      <c r="G8" s="153"/>
      <c r="H8" s="153"/>
    </row>
    <row r="9" spans="1:8" ht="15">
      <c r="A9" s="123"/>
      <c r="B9" s="124"/>
      <c r="C9" s="123"/>
      <c r="D9" s="123"/>
      <c r="E9" s="123"/>
      <c r="F9" s="123"/>
      <c r="G9" s="123"/>
      <c r="H9" s="123"/>
    </row>
    <row r="10" spans="1:8" ht="15">
      <c r="A10" s="151" t="s">
        <v>56</v>
      </c>
      <c r="B10" s="151"/>
      <c r="C10" s="151"/>
      <c r="D10" s="151"/>
      <c r="E10" s="151"/>
      <c r="F10" s="151"/>
      <c r="G10" s="151"/>
      <c r="H10" s="151"/>
    </row>
    <row r="11" spans="1:8" ht="80.25" customHeight="1">
      <c r="A11" s="125" t="s">
        <v>57</v>
      </c>
      <c r="B11" s="126" t="s">
        <v>58</v>
      </c>
      <c r="C11" s="125" t="s">
        <v>59</v>
      </c>
      <c r="D11" s="126" t="s">
        <v>60</v>
      </c>
      <c r="E11" s="126" t="s">
        <v>61</v>
      </c>
      <c r="F11" s="127" t="s">
        <v>62</v>
      </c>
      <c r="G11" s="126" t="s">
        <v>125</v>
      </c>
      <c r="H11" s="126" t="s">
        <v>121</v>
      </c>
    </row>
    <row r="12" spans="1:8" ht="33.75">
      <c r="A12" s="128">
        <v>1</v>
      </c>
      <c r="B12" s="129" t="s">
        <v>63</v>
      </c>
      <c r="C12" s="129" t="s">
        <v>122</v>
      </c>
      <c r="D12" s="130">
        <v>7</v>
      </c>
      <c r="E12" s="131">
        <f>'AUX SERV GERAIS INS 40%'!F12</f>
        <v>2132.984</v>
      </c>
      <c r="F12" s="132" t="s">
        <v>126</v>
      </c>
      <c r="G12" s="133">
        <f>'AUX SERV GERAIS INS 40%'!F51</f>
        <v>2132.984</v>
      </c>
      <c r="H12" s="133">
        <f aca="true" t="shared" si="0" ref="H12:H17">(D12*G12)*12</f>
        <v>179170.656</v>
      </c>
    </row>
    <row r="13" spans="1:8" ht="22.5">
      <c r="A13" s="128">
        <v>2</v>
      </c>
      <c r="B13" s="129" t="s">
        <v>64</v>
      </c>
      <c r="C13" s="129" t="s">
        <v>122</v>
      </c>
      <c r="D13" s="134">
        <v>13</v>
      </c>
      <c r="E13" s="131">
        <f>'AUX SERV GERAIS '!F12</f>
        <v>1523.56</v>
      </c>
      <c r="F13" s="132" t="s">
        <v>126</v>
      </c>
      <c r="G13" s="133">
        <f>'AUX SERV GERAIS '!F53</f>
        <v>1523.56</v>
      </c>
      <c r="H13" s="133">
        <f t="shared" si="0"/>
        <v>237675.36</v>
      </c>
    </row>
    <row r="14" spans="1:8" ht="22.5">
      <c r="A14" s="128">
        <v>3</v>
      </c>
      <c r="B14" s="129" t="s">
        <v>65</v>
      </c>
      <c r="C14" s="129" t="s">
        <v>122</v>
      </c>
      <c r="D14" s="134">
        <v>1</v>
      </c>
      <c r="E14" s="131">
        <f>'MOTORISTA 40%'!F12</f>
        <v>2271.77</v>
      </c>
      <c r="F14" s="132" t="s">
        <v>123</v>
      </c>
      <c r="G14" s="133">
        <f>'MOTORISTA 40%'!F52</f>
        <v>2271.77</v>
      </c>
      <c r="H14" s="133">
        <f t="shared" si="0"/>
        <v>27261.239999999998</v>
      </c>
    </row>
    <row r="15" spans="1:8" ht="22.5">
      <c r="A15" s="128">
        <v>4</v>
      </c>
      <c r="B15" s="129" t="s">
        <v>66</v>
      </c>
      <c r="C15" s="129" t="s">
        <v>122</v>
      </c>
      <c r="D15" s="134">
        <v>11</v>
      </c>
      <c r="E15" s="131">
        <f>MOTORISTA!F12</f>
        <v>1706.97</v>
      </c>
      <c r="F15" s="132" t="s">
        <v>123</v>
      </c>
      <c r="G15" s="133">
        <f>MOTORISTA!F52</f>
        <v>1706.97</v>
      </c>
      <c r="H15" s="133">
        <f t="shared" si="0"/>
        <v>225320.04000000004</v>
      </c>
    </row>
    <row r="16" spans="1:8" ht="22.5">
      <c r="A16" s="128">
        <v>5</v>
      </c>
      <c r="B16" s="129" t="s">
        <v>129</v>
      </c>
      <c r="C16" s="129" t="s">
        <v>122</v>
      </c>
      <c r="D16" s="134">
        <v>1</v>
      </c>
      <c r="E16" s="131">
        <f>'MOTORISTA 12X36'!F12</f>
        <v>1869.9080454545456</v>
      </c>
      <c r="F16" s="132" t="s">
        <v>123</v>
      </c>
      <c r="G16" s="135">
        <f>'MOTORISTA 12X36'!F52</f>
        <v>1869.9080454545456</v>
      </c>
      <c r="H16" s="133">
        <f t="shared" si="0"/>
        <v>22438.896545454547</v>
      </c>
    </row>
    <row r="17" spans="1:8" ht="45">
      <c r="A17" s="128">
        <v>6</v>
      </c>
      <c r="B17" s="129" t="s">
        <v>67</v>
      </c>
      <c r="C17" s="129" t="s">
        <v>122</v>
      </c>
      <c r="D17" s="134">
        <v>1</v>
      </c>
      <c r="E17" s="131">
        <f>'OPERADOR MAQ'!F12</f>
        <v>1857.4</v>
      </c>
      <c r="F17" s="132" t="s">
        <v>124</v>
      </c>
      <c r="G17" s="133">
        <f>'OPERADOR MAQ'!F58</f>
        <v>1908.8633333333335</v>
      </c>
      <c r="H17" s="133">
        <f t="shared" si="0"/>
        <v>22906.36</v>
      </c>
    </row>
    <row r="18" spans="1:8" ht="15">
      <c r="A18" s="120"/>
      <c r="B18" s="121"/>
      <c r="C18" s="120"/>
      <c r="D18" s="120"/>
      <c r="E18" s="120"/>
      <c r="F18" s="120"/>
      <c r="G18" s="120"/>
      <c r="H18" s="120"/>
    </row>
    <row r="19" spans="1:8" ht="15">
      <c r="A19" s="120"/>
      <c r="B19" s="121"/>
      <c r="C19" s="120"/>
      <c r="D19" s="120"/>
      <c r="E19" s="120"/>
      <c r="F19" s="120"/>
      <c r="G19" s="120"/>
      <c r="H19" s="120"/>
    </row>
    <row r="20" spans="1:8" ht="15">
      <c r="A20" s="120"/>
      <c r="B20" s="121"/>
      <c r="C20" s="120"/>
      <c r="D20" s="120"/>
      <c r="E20" s="120"/>
      <c r="F20" s="120"/>
      <c r="G20" s="120"/>
      <c r="H20" s="120"/>
    </row>
    <row r="21" spans="1:8" ht="15">
      <c r="A21" s="120"/>
      <c r="B21" s="121"/>
      <c r="C21" s="120"/>
      <c r="D21" s="120"/>
      <c r="E21" s="120"/>
      <c r="F21" s="120"/>
      <c r="G21" s="120"/>
      <c r="H21" s="120"/>
    </row>
    <row r="22" spans="1:8" ht="15">
      <c r="A22" s="120"/>
      <c r="B22" s="121"/>
      <c r="C22" s="120"/>
      <c r="D22" s="120"/>
      <c r="E22" s="120"/>
      <c r="F22" s="120"/>
      <c r="G22" s="120"/>
      <c r="H22" s="120"/>
    </row>
    <row r="23" spans="1:8" ht="15">
      <c r="A23" s="120"/>
      <c r="B23" s="121"/>
      <c r="C23" s="120"/>
      <c r="D23" s="120"/>
      <c r="E23" s="120"/>
      <c r="F23" s="120"/>
      <c r="G23" s="120"/>
      <c r="H23" s="120"/>
    </row>
    <row r="24" spans="1:8" ht="15">
      <c r="A24" s="120"/>
      <c r="B24" s="121"/>
      <c r="C24" s="120"/>
      <c r="D24" s="120"/>
      <c r="E24" s="120"/>
      <c r="F24" s="120"/>
      <c r="G24" s="120"/>
      <c r="H24" s="120"/>
    </row>
    <row r="25" spans="1:8" ht="15">
      <c r="A25" s="148"/>
      <c r="B25" s="148"/>
      <c r="C25" s="148"/>
      <c r="D25" s="148"/>
      <c r="E25" s="148"/>
      <c r="F25" s="148"/>
      <c r="G25" s="148"/>
      <c r="H25" s="148"/>
    </row>
    <row r="26" spans="1:8" ht="15">
      <c r="A26" s="148"/>
      <c r="B26" s="148"/>
      <c r="C26" s="148"/>
      <c r="D26" s="148"/>
      <c r="E26" s="148"/>
      <c r="F26" s="148"/>
      <c r="G26" s="148"/>
      <c r="H26" s="148"/>
    </row>
    <row r="27" spans="1:8" ht="15">
      <c r="A27" s="148"/>
      <c r="B27" s="148"/>
      <c r="C27" s="148"/>
      <c r="D27" s="148"/>
      <c r="E27" s="148"/>
      <c r="F27" s="148"/>
      <c r="G27" s="148"/>
      <c r="H27" s="148"/>
    </row>
    <row r="28" spans="1:8" ht="15">
      <c r="A28" s="157"/>
      <c r="B28" s="157"/>
      <c r="C28" s="157"/>
      <c r="D28" s="157"/>
      <c r="E28" s="157"/>
      <c r="F28" s="157"/>
      <c r="G28" s="157"/>
      <c r="H28" s="157"/>
    </row>
    <row r="29" spans="1:8" ht="15">
      <c r="A29" s="148"/>
      <c r="B29" s="148"/>
      <c r="C29" s="148"/>
      <c r="D29" s="148"/>
      <c r="E29" s="148"/>
      <c r="F29" s="148"/>
      <c r="G29" s="148"/>
      <c r="H29" s="148"/>
    </row>
  </sheetData>
  <sheetProtection/>
  <mergeCells count="19">
    <mergeCell ref="A1:H1"/>
    <mergeCell ref="A2:H2"/>
    <mergeCell ref="A3:H3"/>
    <mergeCell ref="A26:H26"/>
    <mergeCell ref="A27:H27"/>
    <mergeCell ref="A28:H28"/>
    <mergeCell ref="C7:H7"/>
    <mergeCell ref="C8:H8"/>
    <mergeCell ref="A25:H25"/>
    <mergeCell ref="A29:H29"/>
    <mergeCell ref="A4:B4"/>
    <mergeCell ref="A5:B5"/>
    <mergeCell ref="A6:B6"/>
    <mergeCell ref="A7:B7"/>
    <mergeCell ref="A8:B8"/>
    <mergeCell ref="A10:H10"/>
    <mergeCell ref="C4:H4"/>
    <mergeCell ref="C5:H5"/>
    <mergeCell ref="C6:H6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5">
      <selection activeCell="M41" sqref="M41"/>
    </sheetView>
  </sheetViews>
  <sheetFormatPr defaultColWidth="9.140625" defaultRowHeight="15"/>
  <cols>
    <col min="1" max="1" width="13.140625" style="0" customWidth="1"/>
    <col min="2" max="2" width="59.28125" style="113" customWidth="1"/>
    <col min="3" max="4" width="22.57421875" style="0" hidden="1" customWidth="1"/>
    <col min="5" max="5" width="13.57421875" style="0" hidden="1" customWidth="1"/>
    <col min="6" max="6" width="0.42578125" style="0" hidden="1" customWidth="1"/>
    <col min="7" max="7" width="11.421875" style="0" hidden="1" customWidth="1"/>
    <col min="8" max="8" width="6.00390625" style="0" hidden="1" customWidth="1"/>
    <col min="9" max="9" width="10.57421875" style="0" hidden="1" customWidth="1"/>
    <col min="10" max="10" width="11.8515625" style="0" customWidth="1"/>
  </cols>
  <sheetData>
    <row r="1" spans="1:10" ht="15.75">
      <c r="A1" s="155" t="s">
        <v>49</v>
      </c>
      <c r="B1" s="155"/>
      <c r="C1" s="155"/>
      <c r="D1" s="155"/>
      <c r="E1" s="155"/>
      <c r="F1" s="155"/>
      <c r="G1" s="155"/>
      <c r="H1" s="155"/>
      <c r="I1" s="161"/>
      <c r="J1" s="161"/>
    </row>
    <row r="2" spans="1:10" ht="15">
      <c r="A2" s="156" t="s">
        <v>69</v>
      </c>
      <c r="B2" s="156"/>
      <c r="C2" s="156"/>
      <c r="D2" s="156"/>
      <c r="E2" s="156"/>
      <c r="F2" s="156"/>
      <c r="G2" s="156"/>
      <c r="H2" s="156"/>
      <c r="I2" s="162"/>
      <c r="J2" s="162"/>
    </row>
    <row r="3" spans="1:10" ht="15">
      <c r="A3" s="159" t="s">
        <v>70</v>
      </c>
      <c r="B3" s="159"/>
      <c r="C3" s="159"/>
      <c r="D3" s="159"/>
      <c r="E3" s="159"/>
      <c r="F3" s="159"/>
      <c r="G3" s="159"/>
      <c r="H3" s="159"/>
      <c r="I3" s="160"/>
      <c r="J3" s="160"/>
    </row>
    <row r="4" spans="1:10" ht="15">
      <c r="A4" s="136">
        <v>1</v>
      </c>
      <c r="B4" s="141" t="s">
        <v>71</v>
      </c>
      <c r="C4" s="141"/>
      <c r="D4" s="141"/>
      <c r="E4" s="141"/>
      <c r="F4" s="141"/>
      <c r="G4" s="141"/>
      <c r="H4" s="141"/>
      <c r="I4" s="86"/>
      <c r="J4" s="96" t="s">
        <v>72</v>
      </c>
    </row>
    <row r="5" spans="1:10" ht="15">
      <c r="A5" s="136" t="s">
        <v>73</v>
      </c>
      <c r="B5" s="141" t="s">
        <v>74</v>
      </c>
      <c r="C5" s="141"/>
      <c r="D5" s="141"/>
      <c r="E5" s="141"/>
      <c r="F5" s="141"/>
      <c r="G5" s="141"/>
      <c r="H5" s="141"/>
      <c r="I5" s="86"/>
      <c r="J5" s="97"/>
    </row>
    <row r="6" spans="1:10" ht="15">
      <c r="A6" s="136" t="s">
        <v>75</v>
      </c>
      <c r="B6" s="141" t="s">
        <v>76</v>
      </c>
      <c r="C6" s="141"/>
      <c r="D6" s="141"/>
      <c r="E6" s="141"/>
      <c r="F6" s="141"/>
      <c r="G6" s="141"/>
      <c r="H6" s="141"/>
      <c r="I6" s="86"/>
      <c r="J6" s="97"/>
    </row>
    <row r="7" spans="1:10" ht="15">
      <c r="A7" s="136" t="s">
        <v>77</v>
      </c>
      <c r="B7" s="141" t="s">
        <v>78</v>
      </c>
      <c r="C7" s="141"/>
      <c r="D7" s="141"/>
      <c r="E7" s="141"/>
      <c r="F7" s="141"/>
      <c r="G7" s="141"/>
      <c r="H7" s="141"/>
      <c r="I7" s="86"/>
      <c r="J7" s="97"/>
    </row>
    <row r="8" spans="1:10" ht="15">
      <c r="A8" s="136" t="s">
        <v>79</v>
      </c>
      <c r="B8" s="141" t="s">
        <v>39</v>
      </c>
      <c r="C8" s="141"/>
      <c r="D8" s="141"/>
      <c r="E8" s="141"/>
      <c r="F8" s="141"/>
      <c r="G8" s="141"/>
      <c r="H8" s="141"/>
      <c r="I8" s="86"/>
      <c r="J8" s="97"/>
    </row>
    <row r="9" spans="1:10" ht="15">
      <c r="A9" s="136" t="s">
        <v>80</v>
      </c>
      <c r="B9" s="141" t="s">
        <v>81</v>
      </c>
      <c r="C9" s="141"/>
      <c r="D9" s="141"/>
      <c r="E9" s="141"/>
      <c r="F9" s="141"/>
      <c r="G9" s="141"/>
      <c r="H9" s="141"/>
      <c r="I9" s="86"/>
      <c r="J9" s="97"/>
    </row>
    <row r="10" spans="1:10" ht="15">
      <c r="A10" s="136" t="s">
        <v>82</v>
      </c>
      <c r="B10" s="141" t="s">
        <v>42</v>
      </c>
      <c r="C10" s="141"/>
      <c r="D10" s="141"/>
      <c r="E10" s="141"/>
      <c r="F10" s="141"/>
      <c r="G10" s="141"/>
      <c r="H10" s="141"/>
      <c r="I10" s="86"/>
      <c r="J10" s="97"/>
    </row>
    <row r="11" spans="1:10" ht="15">
      <c r="A11" s="136" t="s">
        <v>83</v>
      </c>
      <c r="B11" s="141" t="s">
        <v>40</v>
      </c>
      <c r="C11" s="141"/>
      <c r="D11" s="141"/>
      <c r="E11" s="141"/>
      <c r="F11" s="141"/>
      <c r="G11" s="141"/>
      <c r="H11" s="141"/>
      <c r="I11" s="86"/>
      <c r="J11" s="97"/>
    </row>
    <row r="12" spans="1:10" ht="15">
      <c r="A12" s="136" t="s">
        <v>84</v>
      </c>
      <c r="B12" s="141" t="s">
        <v>41</v>
      </c>
      <c r="C12" s="141"/>
      <c r="D12" s="141"/>
      <c r="E12" s="141"/>
      <c r="F12" s="141"/>
      <c r="G12" s="141"/>
      <c r="H12" s="141"/>
      <c r="I12" s="86"/>
      <c r="J12" s="97"/>
    </row>
    <row r="13" spans="1:10" ht="15">
      <c r="A13" s="122"/>
      <c r="B13" s="144" t="s">
        <v>1</v>
      </c>
      <c r="C13" s="144"/>
      <c r="D13" s="144"/>
      <c r="E13" s="144"/>
      <c r="F13" s="144"/>
      <c r="G13" s="144"/>
      <c r="H13" s="144"/>
      <c r="I13" s="145"/>
      <c r="J13" s="99">
        <f>SUM(J5:J12)</f>
        <v>0</v>
      </c>
    </row>
    <row r="14" spans="1:10" ht="15">
      <c r="A14" s="137"/>
      <c r="B14" s="138"/>
      <c r="C14" s="139"/>
      <c r="D14" s="139"/>
      <c r="E14" s="139"/>
      <c r="F14" s="139"/>
      <c r="G14" s="139"/>
      <c r="H14" s="139"/>
      <c r="I14" s="101"/>
      <c r="J14" s="101"/>
    </row>
    <row r="15" spans="1:10" ht="15">
      <c r="A15" s="136">
        <v>2</v>
      </c>
      <c r="B15" s="136" t="s">
        <v>85</v>
      </c>
      <c r="C15" s="136"/>
      <c r="D15" s="136"/>
      <c r="E15" s="136"/>
      <c r="F15" s="140"/>
      <c r="G15" s="136"/>
      <c r="H15" s="136"/>
      <c r="I15" s="96"/>
      <c r="J15" s="96" t="s">
        <v>72</v>
      </c>
    </row>
    <row r="16" spans="1:10" ht="15">
      <c r="A16" s="136" t="s">
        <v>73</v>
      </c>
      <c r="B16" s="141" t="s">
        <v>86</v>
      </c>
      <c r="C16" s="142"/>
      <c r="D16" s="141"/>
      <c r="E16" s="141"/>
      <c r="F16" s="141"/>
      <c r="G16" s="141"/>
      <c r="H16" s="141"/>
      <c r="I16" s="86"/>
      <c r="J16" s="97"/>
    </row>
    <row r="17" spans="1:10" ht="15">
      <c r="A17" s="136" t="s">
        <v>75</v>
      </c>
      <c r="B17" s="141" t="s">
        <v>87</v>
      </c>
      <c r="C17" s="141"/>
      <c r="D17" s="141"/>
      <c r="E17" s="141"/>
      <c r="F17" s="141"/>
      <c r="G17" s="141"/>
      <c r="H17" s="141"/>
      <c r="I17" s="86"/>
      <c r="J17" s="97"/>
    </row>
    <row r="18" spans="1:10" ht="15">
      <c r="A18" s="136" t="s">
        <v>77</v>
      </c>
      <c r="B18" s="141" t="s">
        <v>88</v>
      </c>
      <c r="C18" s="141"/>
      <c r="D18" s="141"/>
      <c r="E18" s="141"/>
      <c r="F18" s="141"/>
      <c r="G18" s="141"/>
      <c r="H18" s="141"/>
      <c r="I18" s="86"/>
      <c r="J18" s="97"/>
    </row>
    <row r="19" spans="1:10" ht="15">
      <c r="A19" s="122"/>
      <c r="B19" s="144" t="s">
        <v>1</v>
      </c>
      <c r="C19" s="144"/>
      <c r="D19" s="144"/>
      <c r="E19" s="144"/>
      <c r="F19" s="144"/>
      <c r="G19" s="144"/>
      <c r="H19" s="144"/>
      <c r="I19" s="145"/>
      <c r="J19" s="99">
        <f>SUM(J16:J18)</f>
        <v>0</v>
      </c>
    </row>
    <row r="20" spans="1:10" ht="15">
      <c r="A20" s="137"/>
      <c r="B20" s="138"/>
      <c r="C20" s="139"/>
      <c r="D20" s="139"/>
      <c r="E20" s="139"/>
      <c r="F20" s="139"/>
      <c r="G20" s="139"/>
      <c r="H20" s="139"/>
      <c r="I20" s="101"/>
      <c r="J20" s="101"/>
    </row>
    <row r="21" spans="1:10" ht="15">
      <c r="A21" s="136">
        <v>3</v>
      </c>
      <c r="B21" s="141" t="s">
        <v>89</v>
      </c>
      <c r="C21" s="141"/>
      <c r="D21" s="141"/>
      <c r="E21" s="141"/>
      <c r="F21" s="141"/>
      <c r="G21" s="141"/>
      <c r="H21" s="141"/>
      <c r="I21" s="86"/>
      <c r="J21" s="96" t="s">
        <v>72</v>
      </c>
    </row>
    <row r="22" spans="1:10" ht="15">
      <c r="A22" s="136" t="s">
        <v>73</v>
      </c>
      <c r="B22" s="141" t="s">
        <v>43</v>
      </c>
      <c r="C22" s="141"/>
      <c r="D22" s="141"/>
      <c r="E22" s="141"/>
      <c r="F22" s="141"/>
      <c r="G22" s="141"/>
      <c r="H22" s="141"/>
      <c r="I22" s="86"/>
      <c r="J22" s="97"/>
    </row>
    <row r="23" spans="1:10" ht="15">
      <c r="A23" s="136" t="s">
        <v>75</v>
      </c>
      <c r="B23" s="141" t="s">
        <v>90</v>
      </c>
      <c r="C23" s="141"/>
      <c r="D23" s="141"/>
      <c r="E23" s="141"/>
      <c r="F23" s="141"/>
      <c r="G23" s="141"/>
      <c r="H23" s="141"/>
      <c r="I23" s="86"/>
      <c r="J23" s="97"/>
    </row>
    <row r="24" spans="1:10" ht="15">
      <c r="A24" s="136" t="s">
        <v>77</v>
      </c>
      <c r="B24" s="141" t="s">
        <v>44</v>
      </c>
      <c r="C24" s="141"/>
      <c r="D24" s="141"/>
      <c r="E24" s="141"/>
      <c r="F24" s="141"/>
      <c r="G24" s="141"/>
      <c r="H24" s="141"/>
      <c r="I24" s="86"/>
      <c r="J24" s="97"/>
    </row>
    <row r="25" spans="1:10" ht="15">
      <c r="A25" s="136" t="s">
        <v>79</v>
      </c>
      <c r="B25" s="141" t="s">
        <v>91</v>
      </c>
      <c r="C25" s="141"/>
      <c r="D25" s="141"/>
      <c r="E25" s="141"/>
      <c r="F25" s="141"/>
      <c r="G25" s="141"/>
      <c r="H25" s="141"/>
      <c r="I25" s="86"/>
      <c r="J25" s="97"/>
    </row>
    <row r="26" spans="1:10" ht="15">
      <c r="A26" s="136" t="s">
        <v>80</v>
      </c>
      <c r="B26" s="141" t="s">
        <v>92</v>
      </c>
      <c r="C26" s="141"/>
      <c r="D26" s="141"/>
      <c r="E26" s="141"/>
      <c r="F26" s="141"/>
      <c r="G26" s="141"/>
      <c r="H26" s="141"/>
      <c r="I26" s="86"/>
      <c r="J26" s="97"/>
    </row>
    <row r="27" spans="1:10" ht="15">
      <c r="A27" s="143" t="s">
        <v>82</v>
      </c>
      <c r="B27" s="141" t="s">
        <v>93</v>
      </c>
      <c r="C27" s="141"/>
      <c r="D27" s="141"/>
      <c r="E27" s="141"/>
      <c r="F27" s="141"/>
      <c r="G27" s="141"/>
      <c r="H27" s="141"/>
      <c r="I27" s="86"/>
      <c r="J27" s="97"/>
    </row>
    <row r="28" spans="1:10" ht="15">
      <c r="A28" s="122"/>
      <c r="B28" s="144" t="s">
        <v>1</v>
      </c>
      <c r="C28" s="144"/>
      <c r="D28" s="144"/>
      <c r="E28" s="144"/>
      <c r="F28" s="144"/>
      <c r="G28" s="144"/>
      <c r="H28" s="144"/>
      <c r="I28" s="145"/>
      <c r="J28" s="99">
        <f>SUM(J22:J27)</f>
        <v>0</v>
      </c>
    </row>
    <row r="29" spans="1:10" ht="15">
      <c r="A29" s="137"/>
      <c r="B29" s="138"/>
      <c r="C29" s="139"/>
      <c r="D29" s="139"/>
      <c r="E29" s="139"/>
      <c r="F29" s="139"/>
      <c r="G29" s="139"/>
      <c r="H29" s="139"/>
      <c r="I29" s="101"/>
      <c r="J29" s="101"/>
    </row>
    <row r="30" spans="1:10" ht="15">
      <c r="A30" s="136">
        <v>4</v>
      </c>
      <c r="B30" s="141" t="s">
        <v>94</v>
      </c>
      <c r="C30" s="141"/>
      <c r="D30" s="141"/>
      <c r="E30" s="141"/>
      <c r="F30" s="141"/>
      <c r="G30" s="141"/>
      <c r="H30" s="141"/>
      <c r="I30" s="86"/>
      <c r="J30" s="96" t="s">
        <v>72</v>
      </c>
    </row>
    <row r="31" spans="1:10" ht="15">
      <c r="A31" s="96" t="s">
        <v>73</v>
      </c>
      <c r="B31" s="86" t="s">
        <v>95</v>
      </c>
      <c r="C31" s="86"/>
      <c r="D31" s="86"/>
      <c r="E31" s="86"/>
      <c r="F31" s="86"/>
      <c r="G31" s="86"/>
      <c r="H31" s="86"/>
      <c r="I31" s="86"/>
      <c r="J31" s="97"/>
    </row>
    <row r="32" spans="1:10" ht="15">
      <c r="A32" s="96" t="s">
        <v>75</v>
      </c>
      <c r="B32" s="86" t="s">
        <v>96</v>
      </c>
      <c r="C32" s="86"/>
      <c r="D32" s="86"/>
      <c r="E32" s="86"/>
      <c r="F32" s="86"/>
      <c r="G32" s="86"/>
      <c r="H32" s="86"/>
      <c r="I32" s="86"/>
      <c r="J32" s="97"/>
    </row>
    <row r="33" spans="1:10" ht="15">
      <c r="A33" s="96" t="s">
        <v>77</v>
      </c>
      <c r="B33" s="86" t="s">
        <v>97</v>
      </c>
      <c r="C33" s="86"/>
      <c r="D33" s="86"/>
      <c r="E33" s="86"/>
      <c r="F33" s="86"/>
      <c r="G33" s="86"/>
      <c r="H33" s="86"/>
      <c r="I33" s="86"/>
      <c r="J33" s="97"/>
    </row>
    <row r="34" spans="1:10" ht="15">
      <c r="A34" s="96" t="s">
        <v>79</v>
      </c>
      <c r="B34" s="86" t="s">
        <v>98</v>
      </c>
      <c r="C34" s="86"/>
      <c r="D34" s="86"/>
      <c r="E34" s="86"/>
      <c r="F34" s="86"/>
      <c r="G34" s="86"/>
      <c r="H34" s="86"/>
      <c r="I34" s="86"/>
      <c r="J34" s="97"/>
    </row>
    <row r="35" spans="1:10" ht="15">
      <c r="A35" s="96" t="s">
        <v>80</v>
      </c>
      <c r="B35" s="86" t="s">
        <v>99</v>
      </c>
      <c r="C35" s="86"/>
      <c r="D35" s="86"/>
      <c r="E35" s="86"/>
      <c r="F35" s="86"/>
      <c r="G35" s="86"/>
      <c r="H35" s="86"/>
      <c r="I35" s="86"/>
      <c r="J35" s="97"/>
    </row>
    <row r="36" spans="1:10" ht="15">
      <c r="A36" s="96" t="s">
        <v>82</v>
      </c>
      <c r="B36" s="86" t="s">
        <v>93</v>
      </c>
      <c r="C36" s="86"/>
      <c r="D36" s="86"/>
      <c r="E36" s="86"/>
      <c r="F36" s="86"/>
      <c r="G36" s="86"/>
      <c r="H36" s="86"/>
      <c r="I36" s="86"/>
      <c r="J36" s="97"/>
    </row>
    <row r="37" spans="1:10" ht="15">
      <c r="A37" s="96" t="s">
        <v>83</v>
      </c>
      <c r="B37" s="86" t="s">
        <v>100</v>
      </c>
      <c r="C37" s="86"/>
      <c r="D37" s="86"/>
      <c r="E37" s="86"/>
      <c r="F37" s="86"/>
      <c r="G37" s="86"/>
      <c r="H37" s="86"/>
      <c r="I37" s="86"/>
      <c r="J37" s="97"/>
    </row>
    <row r="38" spans="1:10" ht="15">
      <c r="A38" s="98"/>
      <c r="B38" s="145" t="s">
        <v>1</v>
      </c>
      <c r="C38" s="145"/>
      <c r="D38" s="145"/>
      <c r="E38" s="145"/>
      <c r="F38" s="145"/>
      <c r="G38" s="145"/>
      <c r="H38" s="145"/>
      <c r="I38" s="145"/>
      <c r="J38" s="99">
        <f>SUM(J31:J37)</f>
        <v>0</v>
      </c>
    </row>
    <row r="39" spans="1:10" ht="15">
      <c r="A39" s="100"/>
      <c r="B39" s="117"/>
      <c r="C39" s="101"/>
      <c r="D39" s="101"/>
      <c r="E39" s="101"/>
      <c r="F39" s="101"/>
      <c r="G39" s="101"/>
      <c r="H39" s="101"/>
      <c r="I39" s="101"/>
      <c r="J39" s="101"/>
    </row>
    <row r="40" spans="1:10" ht="15">
      <c r="A40" s="158" t="s">
        <v>101</v>
      </c>
      <c r="B40" s="158"/>
      <c r="C40" s="158"/>
      <c r="D40" s="158"/>
      <c r="E40" s="158"/>
      <c r="F40" s="158"/>
      <c r="G40" s="158"/>
      <c r="H40" s="158"/>
      <c r="I40" s="158"/>
      <c r="J40" s="102">
        <f>J13+J19+J28+J38</f>
        <v>0</v>
      </c>
    </row>
  </sheetData>
  <sheetProtection/>
  <mergeCells count="4">
    <mergeCell ref="A40:I40"/>
    <mergeCell ref="A3:J3"/>
    <mergeCell ref="A1:J1"/>
    <mergeCell ref="A2:J2"/>
  </mergeCells>
  <printOptions/>
  <pageMargins left="0" right="0" top="0.5905511811023623" bottom="0.5905511811023623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4.57421875" style="0" bestFit="1" customWidth="1"/>
    <col min="2" max="2" width="30.140625" style="113" customWidth="1"/>
    <col min="3" max="3" width="13.57421875" style="0" customWidth="1"/>
    <col min="4" max="4" width="7.7109375" style="0" customWidth="1"/>
    <col min="5" max="5" width="17.8515625" style="0" customWidth="1"/>
    <col min="6" max="6" width="19.8515625" style="0" customWidth="1"/>
    <col min="7" max="7" width="16.7109375" style="0" customWidth="1"/>
    <col min="8" max="8" width="14.7109375" style="0" customWidth="1"/>
  </cols>
  <sheetData>
    <row r="1" spans="1:8" ht="15.75" thickBot="1">
      <c r="A1" s="166" t="s">
        <v>63</v>
      </c>
      <c r="B1" s="167"/>
      <c r="C1" s="167"/>
      <c r="D1" s="167"/>
      <c r="E1" s="167"/>
      <c r="F1" s="168"/>
      <c r="G1" s="120"/>
      <c r="H1" s="120"/>
    </row>
    <row r="2" spans="1:8" ht="15">
      <c r="A2" s="4">
        <v>1</v>
      </c>
      <c r="B2" s="230" t="s">
        <v>21</v>
      </c>
      <c r="C2" s="230"/>
      <c r="D2" s="230"/>
      <c r="E2" s="230"/>
      <c r="F2" s="6">
        <v>1523.56</v>
      </c>
      <c r="G2" s="120"/>
      <c r="H2" s="120"/>
    </row>
    <row r="3" spans="1:8" ht="15">
      <c r="A3" s="4">
        <v>2</v>
      </c>
      <c r="B3" s="230" t="s">
        <v>23</v>
      </c>
      <c r="C3" s="230"/>
      <c r="D3" s="230"/>
      <c r="E3" s="230"/>
      <c r="F3" s="109"/>
      <c r="G3" s="120"/>
      <c r="H3" s="120"/>
    </row>
    <row r="4" spans="1:8" ht="15">
      <c r="A4" s="4">
        <v>3</v>
      </c>
      <c r="B4" s="230" t="s">
        <v>22</v>
      </c>
      <c r="C4" s="230"/>
      <c r="D4" s="230"/>
      <c r="E4" s="230"/>
      <c r="F4" s="5">
        <v>22</v>
      </c>
      <c r="G4" s="120"/>
      <c r="H4" s="120"/>
    </row>
    <row r="5" spans="1:8" ht="15.75" thickBot="1">
      <c r="A5" s="12"/>
      <c r="B5" s="231"/>
      <c r="C5" s="231"/>
      <c r="D5" s="231"/>
      <c r="E5" s="231"/>
      <c r="F5" s="13"/>
      <c r="G5" s="120"/>
      <c r="H5" s="120"/>
    </row>
    <row r="6" spans="1:8" ht="15.75" thickBot="1">
      <c r="A6" s="166" t="s">
        <v>24</v>
      </c>
      <c r="B6" s="167"/>
      <c r="C6" s="167"/>
      <c r="D6" s="167"/>
      <c r="E6" s="167"/>
      <c r="F6" s="168"/>
      <c r="G6" s="120"/>
      <c r="H6" s="120"/>
    </row>
    <row r="7" spans="1:8" ht="15.75" thickBot="1">
      <c r="A7" s="232" t="s">
        <v>25</v>
      </c>
      <c r="B7" s="233"/>
      <c r="C7" s="233"/>
      <c r="D7" s="233"/>
      <c r="E7" s="233"/>
      <c r="F7" s="234"/>
      <c r="G7" s="120"/>
      <c r="H7" s="120"/>
    </row>
    <row r="8" spans="1:8" ht="15">
      <c r="A8" s="89" t="s">
        <v>5</v>
      </c>
      <c r="B8" s="169" t="s">
        <v>6</v>
      </c>
      <c r="C8" s="169"/>
      <c r="D8" s="91" t="s">
        <v>7</v>
      </c>
      <c r="E8" s="90" t="s">
        <v>0</v>
      </c>
      <c r="F8" s="92" t="s">
        <v>1</v>
      </c>
      <c r="G8" s="120"/>
      <c r="H8" s="120"/>
    </row>
    <row r="9" spans="1:8" ht="15">
      <c r="A9" s="16">
        <v>1</v>
      </c>
      <c r="B9" s="170" t="s">
        <v>8</v>
      </c>
      <c r="C9" s="170"/>
      <c r="D9" s="21">
        <v>1</v>
      </c>
      <c r="E9" s="8">
        <f>F2</f>
        <v>1523.56</v>
      </c>
      <c r="F9" s="7">
        <f>E9</f>
        <v>1523.56</v>
      </c>
      <c r="G9" s="120"/>
      <c r="H9" s="120"/>
    </row>
    <row r="10" spans="1:8" ht="15">
      <c r="A10" s="16">
        <v>2</v>
      </c>
      <c r="B10" s="170" t="s">
        <v>48</v>
      </c>
      <c r="C10" s="170"/>
      <c r="D10" s="76">
        <v>0.4</v>
      </c>
      <c r="E10" s="8"/>
      <c r="F10" s="7">
        <f>F9*D10</f>
        <v>609.424</v>
      </c>
      <c r="G10" s="120"/>
      <c r="H10" s="120"/>
    </row>
    <row r="11" spans="1:8" ht="15.75" thickBot="1">
      <c r="A11" s="93"/>
      <c r="B11" s="171"/>
      <c r="C11" s="171"/>
      <c r="D11" s="61"/>
      <c r="E11" s="94"/>
      <c r="F11" s="95"/>
      <c r="G11" s="120"/>
      <c r="H11" s="120"/>
    </row>
    <row r="12" spans="1:8" ht="15.75" thickBot="1">
      <c r="A12" s="67"/>
      <c r="B12" s="215" t="s">
        <v>18</v>
      </c>
      <c r="C12" s="215"/>
      <c r="D12" s="216"/>
      <c r="E12" s="87"/>
      <c r="F12" s="88">
        <f>SUM(F9:F10)</f>
        <v>2132.984</v>
      </c>
      <c r="G12" s="120"/>
      <c r="H12" s="120"/>
    </row>
    <row r="13" spans="1:8" ht="15.75" thickBot="1">
      <c r="A13" s="174" t="s">
        <v>26</v>
      </c>
      <c r="B13" s="175"/>
      <c r="C13" s="175"/>
      <c r="D13" s="175"/>
      <c r="E13" s="175"/>
      <c r="F13" s="176"/>
      <c r="G13" s="120"/>
      <c r="H13" s="120"/>
    </row>
    <row r="14" spans="1:8" ht="15.75" thickBot="1">
      <c r="A14" s="218" t="s">
        <v>27</v>
      </c>
      <c r="B14" s="219"/>
      <c r="C14" s="219"/>
      <c r="D14" s="219"/>
      <c r="E14" s="219"/>
      <c r="F14" s="220"/>
      <c r="G14" s="120"/>
      <c r="H14" s="120"/>
    </row>
    <row r="15" spans="1:8" ht="15">
      <c r="A15" s="72">
        <v>1</v>
      </c>
      <c r="B15" s="223" t="s">
        <v>127</v>
      </c>
      <c r="C15" s="224"/>
      <c r="D15" s="24"/>
      <c r="E15" s="73"/>
      <c r="F15" s="74"/>
      <c r="G15" s="120"/>
      <c r="H15" s="120"/>
    </row>
    <row r="16" spans="1:8" ht="15">
      <c r="A16" s="72">
        <v>2</v>
      </c>
      <c r="B16" s="83" t="s">
        <v>68</v>
      </c>
      <c r="C16" s="84"/>
      <c r="D16" s="24"/>
      <c r="E16" s="73"/>
      <c r="F16" s="74"/>
      <c r="G16" s="120"/>
      <c r="H16" s="120"/>
    </row>
    <row r="17" spans="1:8" ht="15">
      <c r="A17" s="1">
        <v>3</v>
      </c>
      <c r="B17" s="225" t="s">
        <v>19</v>
      </c>
      <c r="C17" s="226"/>
      <c r="D17" s="22"/>
      <c r="E17" s="8"/>
      <c r="F17" s="119"/>
      <c r="G17" s="120"/>
      <c r="H17" s="120"/>
    </row>
    <row r="18" spans="1:8" ht="15">
      <c r="A18" s="1">
        <v>4</v>
      </c>
      <c r="B18" s="228" t="s">
        <v>12</v>
      </c>
      <c r="C18" s="229"/>
      <c r="D18" s="22"/>
      <c r="E18" s="2"/>
      <c r="F18" s="8"/>
      <c r="G18" s="120"/>
      <c r="H18" s="120"/>
    </row>
    <row r="19" spans="1:8" ht="15">
      <c r="A19" s="9"/>
      <c r="B19" s="227"/>
      <c r="C19" s="227"/>
      <c r="D19" s="14"/>
      <c r="E19" s="73"/>
      <c r="F19" s="74"/>
      <c r="G19" s="120"/>
      <c r="H19" s="120"/>
    </row>
    <row r="20" spans="1:8" ht="15.75" thickBot="1">
      <c r="A20" s="3"/>
      <c r="B20" s="172" t="s">
        <v>9</v>
      </c>
      <c r="C20" s="172"/>
      <c r="D20" s="173"/>
      <c r="E20" s="27"/>
      <c r="F20" s="27">
        <f>SUM(F15:F19)</f>
        <v>0</v>
      </c>
      <c r="G20" s="120"/>
      <c r="H20" s="120"/>
    </row>
    <row r="21" spans="1:8" ht="15.75" thickBot="1">
      <c r="A21" s="174" t="s">
        <v>29</v>
      </c>
      <c r="B21" s="175"/>
      <c r="C21" s="175"/>
      <c r="D21" s="175"/>
      <c r="E21" s="175"/>
      <c r="F21" s="176"/>
      <c r="G21" s="120"/>
      <c r="H21" s="120"/>
    </row>
    <row r="22" spans="1:8" ht="15.75" thickBot="1">
      <c r="A22" s="218" t="s">
        <v>28</v>
      </c>
      <c r="B22" s="219"/>
      <c r="C22" s="219"/>
      <c r="D22" s="219"/>
      <c r="E22" s="219"/>
      <c r="F22" s="220"/>
      <c r="G22" s="120"/>
      <c r="H22" s="120"/>
    </row>
    <row r="23" spans="1:8" ht="15">
      <c r="A23" s="15">
        <v>1</v>
      </c>
      <c r="B23" s="221" t="s">
        <v>10</v>
      </c>
      <c r="C23" s="222"/>
      <c r="D23" s="20"/>
      <c r="E23" s="45"/>
      <c r="F23" s="32"/>
      <c r="G23" s="120"/>
      <c r="H23" s="120"/>
    </row>
    <row r="24" spans="1:8" ht="15">
      <c r="A24" s="46">
        <v>2</v>
      </c>
      <c r="B24" s="213" t="s">
        <v>11</v>
      </c>
      <c r="C24" s="214"/>
      <c r="D24" s="47"/>
      <c r="E24" s="48"/>
      <c r="F24" s="33"/>
      <c r="G24" s="120"/>
      <c r="H24" s="120"/>
    </row>
    <row r="25" spans="1:8" ht="15.75" thickBot="1">
      <c r="A25" s="67"/>
      <c r="B25" s="215" t="s">
        <v>13</v>
      </c>
      <c r="C25" s="215"/>
      <c r="D25" s="216"/>
      <c r="E25" s="68"/>
      <c r="F25" s="69">
        <f>F23+F24</f>
        <v>0</v>
      </c>
      <c r="G25" s="120"/>
      <c r="H25" s="120"/>
    </row>
    <row r="26" spans="1:8" ht="15">
      <c r="A26" s="192" t="s">
        <v>30</v>
      </c>
      <c r="B26" s="193"/>
      <c r="C26" s="193"/>
      <c r="D26" s="193"/>
      <c r="E26" s="193"/>
      <c r="F26" s="194"/>
      <c r="G26" s="120"/>
      <c r="H26" s="120"/>
    </row>
    <row r="27" spans="1:6" ht="15">
      <c r="A27" s="217" t="s">
        <v>107</v>
      </c>
      <c r="B27" s="217"/>
      <c r="C27" s="217"/>
      <c r="D27" s="217"/>
      <c r="E27" s="104" t="s">
        <v>72</v>
      </c>
      <c r="F27" s="105" t="s">
        <v>102</v>
      </c>
    </row>
    <row r="28" spans="1:6" ht="15">
      <c r="A28" s="106">
        <v>1</v>
      </c>
      <c r="B28" s="163" t="s">
        <v>103</v>
      </c>
      <c r="C28" s="164"/>
      <c r="D28" s="165"/>
      <c r="E28" s="107">
        <f>'ENCARGOS '!$J$13</f>
        <v>0</v>
      </c>
      <c r="F28" s="108">
        <f>E28*$F$12</f>
        <v>0</v>
      </c>
    </row>
    <row r="29" spans="1:6" ht="15">
      <c r="A29" s="106">
        <v>2</v>
      </c>
      <c r="B29" s="163" t="s">
        <v>104</v>
      </c>
      <c r="C29" s="164"/>
      <c r="D29" s="165"/>
      <c r="E29" s="107">
        <f>'ENCARGOS '!$J$19</f>
        <v>0</v>
      </c>
      <c r="F29" s="108">
        <f>E29*$F$12</f>
        <v>0</v>
      </c>
    </row>
    <row r="30" spans="1:6" ht="15">
      <c r="A30" s="106">
        <v>3</v>
      </c>
      <c r="B30" s="163" t="s">
        <v>105</v>
      </c>
      <c r="C30" s="164"/>
      <c r="D30" s="165"/>
      <c r="E30" s="107">
        <f>'ENCARGOS '!$J$28</f>
        <v>0</v>
      </c>
      <c r="F30" s="108">
        <f>E30*$F$12</f>
        <v>0</v>
      </c>
    </row>
    <row r="31" spans="1:6" ht="15">
      <c r="A31" s="106">
        <v>4</v>
      </c>
      <c r="B31" s="163" t="s">
        <v>106</v>
      </c>
      <c r="C31" s="164"/>
      <c r="D31" s="165"/>
      <c r="E31" s="107">
        <f>'ENCARGOS '!$J$38</f>
        <v>0</v>
      </c>
      <c r="F31" s="108">
        <f>E31*$F$12</f>
        <v>0</v>
      </c>
    </row>
    <row r="32" spans="1:6" ht="23.25">
      <c r="A32" s="18"/>
      <c r="B32" s="114" t="s">
        <v>38</v>
      </c>
      <c r="C32" s="10"/>
      <c r="D32" s="51"/>
      <c r="E32" s="103">
        <f>SUM(E28:E31)</f>
        <v>0</v>
      </c>
      <c r="F32" s="42">
        <f>SUM(F28:F31)</f>
        <v>0</v>
      </c>
    </row>
    <row r="33" spans="1:6" ht="15">
      <c r="A33" s="54"/>
      <c r="B33" s="201"/>
      <c r="C33" s="202"/>
      <c r="D33" s="202"/>
      <c r="E33" s="203"/>
      <c r="F33" s="37"/>
    </row>
    <row r="34" spans="1:6" ht="15">
      <c r="A34" s="54"/>
      <c r="B34" s="204" t="s">
        <v>32</v>
      </c>
      <c r="C34" s="205"/>
      <c r="D34" s="205"/>
      <c r="E34" s="206"/>
      <c r="F34" s="38">
        <f>F12</f>
        <v>2132.984</v>
      </c>
    </row>
    <row r="35" spans="1:6" ht="15">
      <c r="A35" s="54"/>
      <c r="B35" s="207" t="s">
        <v>33</v>
      </c>
      <c r="C35" s="208"/>
      <c r="D35" s="208"/>
      <c r="E35" s="209"/>
      <c r="F35" s="39">
        <f>F20</f>
        <v>0</v>
      </c>
    </row>
    <row r="36" spans="1:6" ht="15">
      <c r="A36" s="54"/>
      <c r="B36" s="207" t="s">
        <v>34</v>
      </c>
      <c r="C36" s="208"/>
      <c r="D36" s="208"/>
      <c r="E36" s="209"/>
      <c r="F36" s="38">
        <f>F25</f>
        <v>0</v>
      </c>
    </row>
    <row r="37" spans="1:6" ht="15">
      <c r="A37" s="17"/>
      <c r="B37" s="210" t="s">
        <v>35</v>
      </c>
      <c r="C37" s="211"/>
      <c r="D37" s="211"/>
      <c r="E37" s="212"/>
      <c r="F37" s="40">
        <f>F32</f>
        <v>0</v>
      </c>
    </row>
    <row r="38" spans="1:6" ht="15">
      <c r="A38" s="18"/>
      <c r="B38" s="189" t="s">
        <v>31</v>
      </c>
      <c r="C38" s="190"/>
      <c r="D38" s="190"/>
      <c r="E38" s="191"/>
      <c r="F38" s="36">
        <f>SUM(F34:F37)</f>
        <v>2132.984</v>
      </c>
    </row>
    <row r="39" spans="1:6" ht="15.75" thickBot="1">
      <c r="A39" s="55"/>
      <c r="B39" s="115"/>
      <c r="C39" s="19"/>
      <c r="D39" s="26"/>
      <c r="E39" s="30"/>
      <c r="F39" s="41"/>
    </row>
    <row r="40" spans="1:6" ht="15">
      <c r="A40" s="192" t="s">
        <v>36</v>
      </c>
      <c r="B40" s="193"/>
      <c r="C40" s="193"/>
      <c r="D40" s="193"/>
      <c r="E40" s="193"/>
      <c r="F40" s="194"/>
    </row>
    <row r="41" spans="1:6" ht="15.75" thickBot="1">
      <c r="A41" s="196" t="s">
        <v>37</v>
      </c>
      <c r="B41" s="197"/>
      <c r="C41" s="197"/>
      <c r="D41" s="197"/>
      <c r="E41" s="197"/>
      <c r="F41" s="198"/>
    </row>
    <row r="42" spans="1:6" ht="15">
      <c r="A42" s="57">
        <v>34</v>
      </c>
      <c r="B42" s="199" t="s">
        <v>14</v>
      </c>
      <c r="C42" s="200"/>
      <c r="D42" s="78">
        <v>0.30014</v>
      </c>
      <c r="E42" s="77"/>
      <c r="F42" s="58">
        <f>F38*E42</f>
        <v>0</v>
      </c>
    </row>
    <row r="43" spans="1:6" ht="15">
      <c r="A43" s="17">
        <v>35</v>
      </c>
      <c r="B43" s="195" t="s">
        <v>3</v>
      </c>
      <c r="C43" s="195"/>
      <c r="D43" s="21"/>
      <c r="E43" s="31"/>
      <c r="F43" s="40">
        <f>F51*E43</f>
        <v>0</v>
      </c>
    </row>
    <row r="44" spans="1:6" ht="15">
      <c r="A44" s="17">
        <v>36</v>
      </c>
      <c r="B44" s="195" t="s">
        <v>4</v>
      </c>
      <c r="C44" s="195"/>
      <c r="D44" s="21"/>
      <c r="E44" s="31"/>
      <c r="F44" s="40">
        <f>F51*E44</f>
        <v>0</v>
      </c>
    </row>
    <row r="45" spans="1:6" ht="15">
      <c r="A45" s="17">
        <v>37</v>
      </c>
      <c r="B45" s="180" t="s">
        <v>2</v>
      </c>
      <c r="C45" s="180"/>
      <c r="D45" s="24"/>
      <c r="E45" s="70"/>
      <c r="F45" s="71">
        <f>F51*E45</f>
        <v>0</v>
      </c>
    </row>
    <row r="46" spans="1:6" ht="15">
      <c r="A46" s="17">
        <v>38</v>
      </c>
      <c r="B46" s="181" t="s">
        <v>15</v>
      </c>
      <c r="C46" s="181"/>
      <c r="D46" s="25"/>
      <c r="E46" s="29"/>
      <c r="F46" s="35"/>
    </row>
    <row r="47" spans="1:6" ht="15">
      <c r="A47" s="17">
        <v>39</v>
      </c>
      <c r="B47" s="181" t="s">
        <v>16</v>
      </c>
      <c r="C47" s="181"/>
      <c r="D47" s="25"/>
      <c r="E47" s="29"/>
      <c r="F47" s="35"/>
    </row>
    <row r="48" spans="1:6" ht="15.75" thickBot="1">
      <c r="A48" s="55">
        <v>40</v>
      </c>
      <c r="B48" s="182" t="s">
        <v>17</v>
      </c>
      <c r="C48" s="182"/>
      <c r="D48" s="61"/>
      <c r="E48" s="62"/>
      <c r="F48" s="63"/>
    </row>
    <row r="49" spans="1:6" ht="15.75" thickBot="1">
      <c r="A49" s="59"/>
      <c r="B49" s="183" t="s">
        <v>20</v>
      </c>
      <c r="C49" s="184"/>
      <c r="D49" s="184"/>
      <c r="E49" s="185"/>
      <c r="F49" s="60">
        <f>SUM(F42:F45)</f>
        <v>0</v>
      </c>
    </row>
    <row r="50" spans="1:6" ht="15">
      <c r="A50" s="56"/>
      <c r="B50" s="186"/>
      <c r="C50" s="187"/>
      <c r="D50" s="188"/>
      <c r="E50" s="52"/>
      <c r="F50" s="53"/>
    </row>
    <row r="51" spans="1:6" ht="15">
      <c r="A51" s="64"/>
      <c r="B51" s="177" t="s">
        <v>45</v>
      </c>
      <c r="C51" s="178"/>
      <c r="D51" s="179"/>
      <c r="E51" s="65"/>
      <c r="F51" s="66">
        <f>SUM(F38+F42)/(1-(E43+E44+E45))</f>
        <v>2132.984</v>
      </c>
    </row>
  </sheetData>
  <sheetProtection/>
  <mergeCells count="48">
    <mergeCell ref="B4:E4"/>
    <mergeCell ref="B5:E5"/>
    <mergeCell ref="A6:F6"/>
    <mergeCell ref="A7:F7"/>
    <mergeCell ref="B12:D12"/>
    <mergeCell ref="B2:E2"/>
    <mergeCell ref="B3:E3"/>
    <mergeCell ref="A22:F22"/>
    <mergeCell ref="B23:C23"/>
    <mergeCell ref="A13:F13"/>
    <mergeCell ref="A14:F14"/>
    <mergeCell ref="B15:C15"/>
    <mergeCell ref="B17:C17"/>
    <mergeCell ref="B19:C19"/>
    <mergeCell ref="B18:C18"/>
    <mergeCell ref="B33:E33"/>
    <mergeCell ref="B34:E34"/>
    <mergeCell ref="B35:E35"/>
    <mergeCell ref="B36:E36"/>
    <mergeCell ref="B37:E37"/>
    <mergeCell ref="B24:C24"/>
    <mergeCell ref="B25:D25"/>
    <mergeCell ref="A26:F26"/>
    <mergeCell ref="A27:D27"/>
    <mergeCell ref="B28:D28"/>
    <mergeCell ref="B38:E38"/>
    <mergeCell ref="A40:F40"/>
    <mergeCell ref="B43:C43"/>
    <mergeCell ref="B44:C44"/>
    <mergeCell ref="A41:F41"/>
    <mergeCell ref="B42:C42"/>
    <mergeCell ref="B51:D51"/>
    <mergeCell ref="B45:C45"/>
    <mergeCell ref="B46:C46"/>
    <mergeCell ref="B47:C47"/>
    <mergeCell ref="B48:C48"/>
    <mergeCell ref="B49:E49"/>
    <mergeCell ref="B50:D50"/>
    <mergeCell ref="B29:D29"/>
    <mergeCell ref="B30:D30"/>
    <mergeCell ref="B31:D31"/>
    <mergeCell ref="A1:F1"/>
    <mergeCell ref="B8:C8"/>
    <mergeCell ref="B9:C9"/>
    <mergeCell ref="B10:C10"/>
    <mergeCell ref="B11:C11"/>
    <mergeCell ref="B20:D20"/>
    <mergeCell ref="A21:F21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4.57421875" style="0" bestFit="1" customWidth="1"/>
    <col min="2" max="2" width="30.140625" style="113" customWidth="1"/>
    <col min="3" max="3" width="13.57421875" style="0" customWidth="1"/>
    <col min="4" max="4" width="7.7109375" style="0" customWidth="1"/>
    <col min="5" max="5" width="17.8515625" style="0" customWidth="1"/>
    <col min="6" max="6" width="19.8515625" style="0" customWidth="1"/>
    <col min="7" max="7" width="16.7109375" style="0" customWidth="1"/>
    <col min="8" max="8" width="14.7109375" style="0" customWidth="1"/>
  </cols>
  <sheetData>
    <row r="1" spans="1:8" ht="15.75" thickBot="1">
      <c r="A1" s="166" t="s">
        <v>64</v>
      </c>
      <c r="B1" s="167"/>
      <c r="C1" s="167"/>
      <c r="D1" s="167"/>
      <c r="E1" s="167"/>
      <c r="F1" s="168"/>
      <c r="G1" s="120"/>
      <c r="H1" s="120"/>
    </row>
    <row r="2" spans="1:8" ht="15">
      <c r="A2" s="4">
        <v>1</v>
      </c>
      <c r="B2" s="230" t="s">
        <v>21</v>
      </c>
      <c r="C2" s="230"/>
      <c r="D2" s="230"/>
      <c r="E2" s="230"/>
      <c r="F2" s="6">
        <v>1523.56</v>
      </c>
      <c r="G2" s="120"/>
      <c r="H2" s="120"/>
    </row>
    <row r="3" spans="1:8" ht="15">
      <c r="A3" s="4">
        <v>2</v>
      </c>
      <c r="B3" s="230" t="s">
        <v>23</v>
      </c>
      <c r="C3" s="230"/>
      <c r="D3" s="230"/>
      <c r="E3" s="230"/>
      <c r="F3" s="109"/>
      <c r="G3" s="120"/>
      <c r="H3" s="120"/>
    </row>
    <row r="4" spans="1:8" ht="15">
      <c r="A4" s="4">
        <v>3</v>
      </c>
      <c r="B4" s="230" t="s">
        <v>22</v>
      </c>
      <c r="C4" s="230"/>
      <c r="D4" s="230"/>
      <c r="E4" s="230"/>
      <c r="F4" s="5">
        <v>22</v>
      </c>
      <c r="G4" s="120"/>
      <c r="H4" s="120"/>
    </row>
    <row r="5" spans="1:8" ht="15.75" thickBot="1">
      <c r="A5" s="12"/>
      <c r="B5" s="231"/>
      <c r="C5" s="231"/>
      <c r="D5" s="231"/>
      <c r="E5" s="231"/>
      <c r="F5" s="13"/>
      <c r="G5" s="120"/>
      <c r="H5" s="120"/>
    </row>
    <row r="6" spans="1:8" ht="15.75" thickBot="1">
      <c r="A6" s="166" t="s">
        <v>24</v>
      </c>
      <c r="B6" s="167"/>
      <c r="C6" s="167"/>
      <c r="D6" s="167"/>
      <c r="E6" s="167"/>
      <c r="F6" s="168"/>
      <c r="G6" s="120"/>
      <c r="H6" s="120"/>
    </row>
    <row r="7" spans="1:8" ht="15.75" thickBot="1">
      <c r="A7" s="232" t="s">
        <v>25</v>
      </c>
      <c r="B7" s="233"/>
      <c r="C7" s="233"/>
      <c r="D7" s="233"/>
      <c r="E7" s="233"/>
      <c r="F7" s="234"/>
      <c r="G7" s="120"/>
      <c r="H7" s="120"/>
    </row>
    <row r="8" spans="1:8" ht="15">
      <c r="A8" s="89" t="s">
        <v>5</v>
      </c>
      <c r="B8" s="169" t="s">
        <v>6</v>
      </c>
      <c r="C8" s="169"/>
      <c r="D8" s="91" t="s">
        <v>7</v>
      </c>
      <c r="E8" s="90" t="s">
        <v>0</v>
      </c>
      <c r="F8" s="92" t="s">
        <v>1</v>
      </c>
      <c r="G8" s="120"/>
      <c r="H8" s="120"/>
    </row>
    <row r="9" spans="1:8" ht="15">
      <c r="A9" s="16">
        <v>1</v>
      </c>
      <c r="B9" s="170" t="s">
        <v>8</v>
      </c>
      <c r="C9" s="170"/>
      <c r="D9" s="21">
        <v>1</v>
      </c>
      <c r="E9" s="8">
        <f>F2</f>
        <v>1523.56</v>
      </c>
      <c r="F9" s="7">
        <f>E9</f>
        <v>1523.56</v>
      </c>
      <c r="G9" s="120"/>
      <c r="H9" s="120"/>
    </row>
    <row r="10" spans="1:8" ht="15">
      <c r="A10" s="16">
        <v>2</v>
      </c>
      <c r="B10" s="170" t="s">
        <v>48</v>
      </c>
      <c r="C10" s="170"/>
      <c r="D10" s="76"/>
      <c r="E10" s="8"/>
      <c r="F10" s="7"/>
      <c r="G10" s="120"/>
      <c r="H10" s="120"/>
    </row>
    <row r="11" spans="1:8" ht="15.75" thickBot="1">
      <c r="A11" s="93"/>
      <c r="B11" s="171"/>
      <c r="C11" s="171"/>
      <c r="D11" s="61"/>
      <c r="E11" s="94"/>
      <c r="F11" s="95"/>
      <c r="G11" s="120"/>
      <c r="H11" s="120"/>
    </row>
    <row r="12" spans="1:8" ht="15.75" thickBot="1">
      <c r="A12" s="67"/>
      <c r="B12" s="215" t="s">
        <v>18</v>
      </c>
      <c r="C12" s="215"/>
      <c r="D12" s="216"/>
      <c r="E12" s="87"/>
      <c r="F12" s="88">
        <f>SUM(F9:F10)</f>
        <v>1523.56</v>
      </c>
      <c r="G12" s="120"/>
      <c r="H12" s="120"/>
    </row>
    <row r="13" spans="1:8" ht="15.75" thickBot="1">
      <c r="A13" s="174" t="s">
        <v>26</v>
      </c>
      <c r="B13" s="175"/>
      <c r="C13" s="175"/>
      <c r="D13" s="175"/>
      <c r="E13" s="175"/>
      <c r="F13" s="176"/>
      <c r="G13" s="120"/>
      <c r="H13" s="120"/>
    </row>
    <row r="14" spans="1:8" ht="15.75" thickBot="1">
      <c r="A14" s="218" t="s">
        <v>27</v>
      </c>
      <c r="B14" s="219"/>
      <c r="C14" s="219"/>
      <c r="D14" s="219"/>
      <c r="E14" s="219"/>
      <c r="F14" s="220"/>
      <c r="G14" s="120"/>
      <c r="H14" s="120"/>
    </row>
    <row r="15" spans="1:8" ht="15">
      <c r="A15" s="72">
        <v>1</v>
      </c>
      <c r="B15" s="223" t="s">
        <v>127</v>
      </c>
      <c r="C15" s="224"/>
      <c r="D15" s="24"/>
      <c r="E15" s="73"/>
      <c r="F15" s="74"/>
      <c r="G15" s="120"/>
      <c r="H15" s="120"/>
    </row>
    <row r="16" spans="1:8" ht="15">
      <c r="A16" s="72">
        <v>2</v>
      </c>
      <c r="B16" s="83" t="s">
        <v>68</v>
      </c>
      <c r="C16" s="84"/>
      <c r="D16" s="24"/>
      <c r="E16" s="73"/>
      <c r="F16" s="74"/>
      <c r="G16" s="120"/>
      <c r="H16" s="120"/>
    </row>
    <row r="17" spans="1:8" ht="15">
      <c r="A17" s="1">
        <v>3</v>
      </c>
      <c r="B17" s="225" t="s">
        <v>19</v>
      </c>
      <c r="C17" s="226"/>
      <c r="D17" s="22"/>
      <c r="E17" s="8"/>
      <c r="F17" s="119"/>
      <c r="G17" s="120"/>
      <c r="H17" s="120"/>
    </row>
    <row r="18" spans="1:8" ht="15">
      <c r="A18" s="1">
        <v>4</v>
      </c>
      <c r="B18" s="228" t="s">
        <v>12</v>
      </c>
      <c r="C18" s="229"/>
      <c r="D18" s="22"/>
      <c r="E18" s="2"/>
      <c r="F18" s="8"/>
      <c r="G18" s="120"/>
      <c r="H18" s="120"/>
    </row>
    <row r="19" spans="1:8" ht="15">
      <c r="A19" s="9"/>
      <c r="B19" s="227"/>
      <c r="C19" s="227"/>
      <c r="D19" s="14"/>
      <c r="E19" s="73"/>
      <c r="F19" s="74"/>
      <c r="G19" s="120"/>
      <c r="H19" s="120"/>
    </row>
    <row r="20" spans="1:8" ht="15.75" thickBot="1">
      <c r="A20" s="3"/>
      <c r="B20" s="172" t="s">
        <v>9</v>
      </c>
      <c r="C20" s="172"/>
      <c r="D20" s="173"/>
      <c r="E20" s="27"/>
      <c r="F20" s="27">
        <f>SUM(F15:F19)</f>
        <v>0</v>
      </c>
      <c r="G20" s="120"/>
      <c r="H20" s="120"/>
    </row>
    <row r="21" spans="1:8" ht="15.75" thickBot="1">
      <c r="A21" s="174" t="s">
        <v>29</v>
      </c>
      <c r="B21" s="175"/>
      <c r="C21" s="175"/>
      <c r="D21" s="175"/>
      <c r="E21" s="175"/>
      <c r="F21" s="176"/>
      <c r="G21" s="120"/>
      <c r="H21" s="120"/>
    </row>
    <row r="22" spans="1:8" ht="15.75" thickBot="1">
      <c r="A22" s="218" t="s">
        <v>28</v>
      </c>
      <c r="B22" s="219"/>
      <c r="C22" s="219"/>
      <c r="D22" s="219"/>
      <c r="E22" s="219"/>
      <c r="F22" s="220"/>
      <c r="G22" s="120"/>
      <c r="H22" s="120"/>
    </row>
    <row r="23" spans="1:8" ht="15">
      <c r="A23" s="15">
        <v>1</v>
      </c>
      <c r="B23" s="221" t="s">
        <v>10</v>
      </c>
      <c r="C23" s="222"/>
      <c r="D23" s="20"/>
      <c r="E23" s="45"/>
      <c r="F23" s="32"/>
      <c r="G23" s="120"/>
      <c r="H23" s="120"/>
    </row>
    <row r="24" spans="1:8" ht="15">
      <c r="A24" s="46">
        <v>2</v>
      </c>
      <c r="B24" s="213" t="s">
        <v>11</v>
      </c>
      <c r="C24" s="214"/>
      <c r="D24" s="47"/>
      <c r="E24" s="48"/>
      <c r="F24" s="33"/>
      <c r="G24" s="120"/>
      <c r="H24" s="120"/>
    </row>
    <row r="25" spans="1:8" ht="15.75" thickBot="1">
      <c r="A25" s="67"/>
      <c r="B25" s="215" t="s">
        <v>13</v>
      </c>
      <c r="C25" s="215"/>
      <c r="D25" s="216"/>
      <c r="E25" s="68"/>
      <c r="F25" s="69">
        <f>F23+F24</f>
        <v>0</v>
      </c>
      <c r="G25" s="120"/>
      <c r="H25" s="120"/>
    </row>
    <row r="26" spans="1:8" ht="15">
      <c r="A26" s="192" t="s">
        <v>30</v>
      </c>
      <c r="B26" s="193"/>
      <c r="C26" s="193"/>
      <c r="D26" s="193"/>
      <c r="E26" s="193"/>
      <c r="F26" s="194"/>
      <c r="G26" s="120"/>
      <c r="H26" s="120"/>
    </row>
    <row r="27" spans="1:6" ht="15">
      <c r="A27" s="217" t="s">
        <v>107</v>
      </c>
      <c r="B27" s="217"/>
      <c r="C27" s="217"/>
      <c r="D27" s="217"/>
      <c r="E27" s="104" t="s">
        <v>72</v>
      </c>
      <c r="F27" s="105" t="s">
        <v>102</v>
      </c>
    </row>
    <row r="28" spans="1:6" ht="15">
      <c r="A28" s="106">
        <v>1</v>
      </c>
      <c r="B28" s="163" t="s">
        <v>103</v>
      </c>
      <c r="C28" s="164"/>
      <c r="D28" s="165"/>
      <c r="E28" s="107">
        <f>'ENCARGOS '!$J$13</f>
        <v>0</v>
      </c>
      <c r="F28" s="108">
        <f>E28*$F$12</f>
        <v>0</v>
      </c>
    </row>
    <row r="29" spans="1:6" ht="15">
      <c r="A29" s="106">
        <v>2</v>
      </c>
      <c r="B29" s="163" t="s">
        <v>104</v>
      </c>
      <c r="C29" s="164"/>
      <c r="D29" s="165"/>
      <c r="E29" s="107">
        <f>'ENCARGOS '!$J$19</f>
        <v>0</v>
      </c>
      <c r="F29" s="108">
        <f>E29*$F$12</f>
        <v>0</v>
      </c>
    </row>
    <row r="30" spans="1:6" ht="15">
      <c r="A30" s="106">
        <v>3</v>
      </c>
      <c r="B30" s="163" t="s">
        <v>105</v>
      </c>
      <c r="C30" s="164"/>
      <c r="D30" s="165"/>
      <c r="E30" s="107">
        <f>'ENCARGOS '!$J$28</f>
        <v>0</v>
      </c>
      <c r="F30" s="108">
        <f>E30*$F$12</f>
        <v>0</v>
      </c>
    </row>
    <row r="31" spans="1:6" ht="15">
      <c r="A31" s="106">
        <v>4</v>
      </c>
      <c r="B31" s="163" t="s">
        <v>106</v>
      </c>
      <c r="C31" s="164"/>
      <c r="D31" s="165"/>
      <c r="E31" s="107">
        <f>'ENCARGOS '!$J$38</f>
        <v>0</v>
      </c>
      <c r="F31" s="108">
        <f>E31*$F$12</f>
        <v>0</v>
      </c>
    </row>
    <row r="32" spans="1:6" ht="23.25">
      <c r="A32" s="18"/>
      <c r="B32" s="114" t="s">
        <v>38</v>
      </c>
      <c r="C32" s="10"/>
      <c r="D32" s="51"/>
      <c r="E32" s="103">
        <f>SUM(E28:E31)</f>
        <v>0</v>
      </c>
      <c r="F32" s="42">
        <f>SUM(F28:F31)</f>
        <v>0</v>
      </c>
    </row>
    <row r="33" spans="1:6" ht="15">
      <c r="A33" s="54"/>
      <c r="B33" s="201"/>
      <c r="C33" s="202"/>
      <c r="D33" s="202"/>
      <c r="E33" s="203"/>
      <c r="F33" s="37"/>
    </row>
    <row r="34" spans="1:6" ht="15">
      <c r="A34" s="54"/>
      <c r="B34" s="204" t="s">
        <v>32</v>
      </c>
      <c r="C34" s="205"/>
      <c r="D34" s="205"/>
      <c r="E34" s="206"/>
      <c r="F34" s="38">
        <f>F12</f>
        <v>1523.56</v>
      </c>
    </row>
    <row r="35" spans="1:6" ht="15">
      <c r="A35" s="54"/>
      <c r="B35" s="80"/>
      <c r="C35" s="81"/>
      <c r="D35" s="81"/>
      <c r="E35" s="82"/>
      <c r="F35" s="38"/>
    </row>
    <row r="36" spans="1:6" ht="15">
      <c r="A36" s="54"/>
      <c r="B36" s="80"/>
      <c r="C36" s="81"/>
      <c r="D36" s="81"/>
      <c r="E36" s="82"/>
      <c r="F36" s="38"/>
    </row>
    <row r="37" spans="1:6" ht="15">
      <c r="A37" s="54"/>
      <c r="B37" s="207" t="s">
        <v>33</v>
      </c>
      <c r="C37" s="208"/>
      <c r="D37" s="208"/>
      <c r="E37" s="209"/>
      <c r="F37" s="39">
        <f>F20</f>
        <v>0</v>
      </c>
    </row>
    <row r="38" spans="1:6" ht="15">
      <c r="A38" s="54"/>
      <c r="B38" s="207" t="s">
        <v>34</v>
      </c>
      <c r="C38" s="208"/>
      <c r="D38" s="208"/>
      <c r="E38" s="209"/>
      <c r="F38" s="38">
        <f>F25</f>
        <v>0</v>
      </c>
    </row>
    <row r="39" spans="1:6" ht="15">
      <c r="A39" s="17"/>
      <c r="B39" s="210" t="s">
        <v>35</v>
      </c>
      <c r="C39" s="211"/>
      <c r="D39" s="211"/>
      <c r="E39" s="212"/>
      <c r="F39" s="40">
        <f>F32</f>
        <v>0</v>
      </c>
    </row>
    <row r="40" spans="1:6" ht="15">
      <c r="A40" s="18"/>
      <c r="B40" s="189" t="s">
        <v>31</v>
      </c>
      <c r="C40" s="190"/>
      <c r="D40" s="190"/>
      <c r="E40" s="191"/>
      <c r="F40" s="36">
        <f>SUM(F34:F39)</f>
        <v>1523.56</v>
      </c>
    </row>
    <row r="41" spans="1:6" ht="15.75" thickBot="1">
      <c r="A41" s="55"/>
      <c r="B41" s="115"/>
      <c r="C41" s="19"/>
      <c r="D41" s="26"/>
      <c r="E41" s="30"/>
      <c r="F41" s="41"/>
    </row>
    <row r="42" spans="1:6" ht="15">
      <c r="A42" s="192" t="s">
        <v>36</v>
      </c>
      <c r="B42" s="193"/>
      <c r="C42" s="193"/>
      <c r="D42" s="193"/>
      <c r="E42" s="193"/>
      <c r="F42" s="194"/>
    </row>
    <row r="43" spans="1:6" ht="15.75" thickBot="1">
      <c r="A43" s="196" t="s">
        <v>37</v>
      </c>
      <c r="B43" s="197"/>
      <c r="C43" s="197"/>
      <c r="D43" s="197"/>
      <c r="E43" s="197"/>
      <c r="F43" s="198"/>
    </row>
    <row r="44" spans="1:6" ht="15">
      <c r="A44" s="57">
        <v>34</v>
      </c>
      <c r="B44" s="199" t="s">
        <v>14</v>
      </c>
      <c r="C44" s="200"/>
      <c r="D44" s="78">
        <v>0.30014</v>
      </c>
      <c r="E44" s="77"/>
      <c r="F44" s="58">
        <f>F40*E44</f>
        <v>0</v>
      </c>
    </row>
    <row r="45" spans="1:6" ht="15">
      <c r="A45" s="17">
        <v>35</v>
      </c>
      <c r="B45" s="195" t="s">
        <v>3</v>
      </c>
      <c r="C45" s="195"/>
      <c r="D45" s="21"/>
      <c r="E45" s="31"/>
      <c r="F45" s="40">
        <f>F53*E45</f>
        <v>0</v>
      </c>
    </row>
    <row r="46" spans="1:6" ht="15">
      <c r="A46" s="17">
        <v>36</v>
      </c>
      <c r="B46" s="195" t="s">
        <v>4</v>
      </c>
      <c r="C46" s="195"/>
      <c r="D46" s="21"/>
      <c r="E46" s="31"/>
      <c r="F46" s="40">
        <f>F53*E46</f>
        <v>0</v>
      </c>
    </row>
    <row r="47" spans="1:6" ht="15">
      <c r="A47" s="17">
        <v>37</v>
      </c>
      <c r="B47" s="180" t="s">
        <v>2</v>
      </c>
      <c r="C47" s="180"/>
      <c r="D47" s="24"/>
      <c r="E47" s="70"/>
      <c r="F47" s="71">
        <f>F53*E47</f>
        <v>0</v>
      </c>
    </row>
    <row r="48" spans="1:6" ht="15">
      <c r="A48" s="17">
        <v>38</v>
      </c>
      <c r="B48" s="181" t="s">
        <v>15</v>
      </c>
      <c r="C48" s="181"/>
      <c r="D48" s="25"/>
      <c r="E48" s="29"/>
      <c r="F48" s="35"/>
    </row>
    <row r="49" spans="1:6" ht="15">
      <c r="A49" s="17">
        <v>39</v>
      </c>
      <c r="B49" s="181" t="s">
        <v>16</v>
      </c>
      <c r="C49" s="181"/>
      <c r="D49" s="25"/>
      <c r="E49" s="29"/>
      <c r="F49" s="35"/>
    </row>
    <row r="50" spans="1:6" ht="15.75" thickBot="1">
      <c r="A50" s="55">
        <v>40</v>
      </c>
      <c r="B50" s="182" t="s">
        <v>17</v>
      </c>
      <c r="C50" s="182"/>
      <c r="D50" s="61"/>
      <c r="E50" s="62"/>
      <c r="F50" s="63"/>
    </row>
    <row r="51" spans="1:6" ht="15.75" thickBot="1">
      <c r="A51" s="59"/>
      <c r="B51" s="183" t="s">
        <v>20</v>
      </c>
      <c r="C51" s="184"/>
      <c r="D51" s="184"/>
      <c r="E51" s="185"/>
      <c r="F51" s="60">
        <f>SUM(F44:F47)</f>
        <v>0</v>
      </c>
    </row>
    <row r="52" spans="1:6" ht="15">
      <c r="A52" s="56"/>
      <c r="B52" s="186"/>
      <c r="C52" s="187"/>
      <c r="D52" s="188"/>
      <c r="E52" s="52"/>
      <c r="F52" s="53"/>
    </row>
    <row r="53" spans="1:6" ht="15">
      <c r="A53" s="64"/>
      <c r="B53" s="177" t="s">
        <v>45</v>
      </c>
      <c r="C53" s="178"/>
      <c r="D53" s="179"/>
      <c r="E53" s="65"/>
      <c r="F53" s="66">
        <f>SUM(F40+F44)/(1-(E45+E46+E47))</f>
        <v>1523.56</v>
      </c>
    </row>
  </sheetData>
  <sheetProtection/>
  <mergeCells count="48">
    <mergeCell ref="B5:E5"/>
    <mergeCell ref="A6:F6"/>
    <mergeCell ref="A7:F7"/>
    <mergeCell ref="B8:C8"/>
    <mergeCell ref="B9:C9"/>
    <mergeCell ref="A1:F1"/>
    <mergeCell ref="B2:E2"/>
    <mergeCell ref="B3:E3"/>
    <mergeCell ref="B4:E4"/>
    <mergeCell ref="B10:C10"/>
    <mergeCell ref="B11:C11"/>
    <mergeCell ref="B12:D12"/>
    <mergeCell ref="A13:F13"/>
    <mergeCell ref="A14:F14"/>
    <mergeCell ref="B15:C15"/>
    <mergeCell ref="B23:C23"/>
    <mergeCell ref="B24:C24"/>
    <mergeCell ref="B17:C17"/>
    <mergeCell ref="B19:C19"/>
    <mergeCell ref="B20:D20"/>
    <mergeCell ref="A21:F21"/>
    <mergeCell ref="A22:F22"/>
    <mergeCell ref="B18:C18"/>
    <mergeCell ref="B25:D25"/>
    <mergeCell ref="A26:F26"/>
    <mergeCell ref="A27:D27"/>
    <mergeCell ref="B28:D28"/>
    <mergeCell ref="B29:D29"/>
    <mergeCell ref="B30:D30"/>
    <mergeCell ref="B31:D31"/>
    <mergeCell ref="B33:E33"/>
    <mergeCell ref="B34:E34"/>
    <mergeCell ref="B37:E37"/>
    <mergeCell ref="B38:E38"/>
    <mergeCell ref="B39:E39"/>
    <mergeCell ref="B40:E40"/>
    <mergeCell ref="A42:F42"/>
    <mergeCell ref="A43:F43"/>
    <mergeCell ref="B44:C44"/>
    <mergeCell ref="B45:C45"/>
    <mergeCell ref="B46:C46"/>
    <mergeCell ref="B53:D53"/>
    <mergeCell ref="B47:C47"/>
    <mergeCell ref="B48:C48"/>
    <mergeCell ref="B49:C49"/>
    <mergeCell ref="B50:C50"/>
    <mergeCell ref="B51:E51"/>
    <mergeCell ref="B52:D52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4">
      <selection activeCell="F3" sqref="F3"/>
    </sheetView>
  </sheetViews>
  <sheetFormatPr defaultColWidth="9.140625" defaultRowHeight="15"/>
  <cols>
    <col min="1" max="1" width="4.57421875" style="0" bestFit="1" customWidth="1"/>
    <col min="2" max="2" width="30.140625" style="113" customWidth="1"/>
    <col min="3" max="3" width="13.57421875" style="0" customWidth="1"/>
    <col min="4" max="4" width="7.7109375" style="0" customWidth="1"/>
    <col min="5" max="5" width="17.8515625" style="0" customWidth="1"/>
    <col min="6" max="6" width="19.8515625" style="0" customWidth="1"/>
    <col min="7" max="7" width="16.7109375" style="0" customWidth="1"/>
    <col min="8" max="8" width="14.7109375" style="0" customWidth="1"/>
  </cols>
  <sheetData>
    <row r="1" spans="1:8" ht="15.75" thickBot="1">
      <c r="A1" s="166" t="s">
        <v>65</v>
      </c>
      <c r="B1" s="167"/>
      <c r="C1" s="167"/>
      <c r="D1" s="167"/>
      <c r="E1" s="167"/>
      <c r="F1" s="168"/>
      <c r="G1" s="120"/>
      <c r="H1" s="120"/>
    </row>
    <row r="2" spans="1:8" ht="15">
      <c r="A2" s="4">
        <v>2</v>
      </c>
      <c r="B2" s="230" t="s">
        <v>21</v>
      </c>
      <c r="C2" s="230"/>
      <c r="D2" s="230"/>
      <c r="E2" s="230"/>
      <c r="F2" s="6">
        <v>1706.97</v>
      </c>
      <c r="G2" s="120"/>
      <c r="H2" s="120"/>
    </row>
    <row r="3" spans="1:8" ht="15">
      <c r="A3" s="4">
        <v>4</v>
      </c>
      <c r="B3" s="230" t="s">
        <v>23</v>
      </c>
      <c r="C3" s="230"/>
      <c r="D3" s="230"/>
      <c r="E3" s="230"/>
      <c r="F3" s="109"/>
      <c r="G3" s="120"/>
      <c r="H3" s="120"/>
    </row>
    <row r="4" spans="1:8" ht="15">
      <c r="A4" s="4">
        <v>5</v>
      </c>
      <c r="B4" s="230" t="s">
        <v>22</v>
      </c>
      <c r="C4" s="230"/>
      <c r="D4" s="230"/>
      <c r="E4" s="230"/>
      <c r="F4" s="5">
        <v>22</v>
      </c>
      <c r="G4" s="120"/>
      <c r="H4" s="120"/>
    </row>
    <row r="5" spans="1:8" ht="15.75" thickBot="1">
      <c r="A5" s="12"/>
      <c r="B5" s="231"/>
      <c r="C5" s="231"/>
      <c r="D5" s="231"/>
      <c r="E5" s="231"/>
      <c r="F5" s="13"/>
      <c r="G5" s="120"/>
      <c r="H5" s="120"/>
    </row>
    <row r="6" spans="1:8" ht="15.75" thickBot="1">
      <c r="A6" s="166" t="s">
        <v>24</v>
      </c>
      <c r="B6" s="167"/>
      <c r="C6" s="167"/>
      <c r="D6" s="167"/>
      <c r="E6" s="167"/>
      <c r="F6" s="168"/>
      <c r="G6" s="120"/>
      <c r="H6" s="120"/>
    </row>
    <row r="7" spans="1:8" ht="15.75" thickBot="1">
      <c r="A7" s="232" t="s">
        <v>25</v>
      </c>
      <c r="B7" s="233"/>
      <c r="C7" s="233"/>
      <c r="D7" s="233"/>
      <c r="E7" s="233"/>
      <c r="F7" s="234"/>
      <c r="G7" s="120"/>
      <c r="H7" s="120"/>
    </row>
    <row r="8" spans="1:8" ht="15">
      <c r="A8" s="89" t="s">
        <v>5</v>
      </c>
      <c r="B8" s="169" t="s">
        <v>6</v>
      </c>
      <c r="C8" s="169"/>
      <c r="D8" s="91" t="s">
        <v>7</v>
      </c>
      <c r="E8" s="90" t="s">
        <v>0</v>
      </c>
      <c r="F8" s="92" t="s">
        <v>1</v>
      </c>
      <c r="G8" s="120"/>
      <c r="H8" s="120"/>
    </row>
    <row r="9" spans="1:8" ht="15">
      <c r="A9" s="16">
        <v>1</v>
      </c>
      <c r="B9" s="170" t="s">
        <v>8</v>
      </c>
      <c r="C9" s="170"/>
      <c r="D9" s="21">
        <v>1</v>
      </c>
      <c r="E9" s="8">
        <f>F2</f>
        <v>1706.97</v>
      </c>
      <c r="F9" s="7">
        <f>D9*E9</f>
        <v>1706.97</v>
      </c>
      <c r="G9" s="120"/>
      <c r="H9" s="120"/>
    </row>
    <row r="10" spans="1:8" ht="15">
      <c r="A10" s="16">
        <v>2</v>
      </c>
      <c r="B10" s="170" t="s">
        <v>48</v>
      </c>
      <c r="C10" s="170"/>
      <c r="D10" s="76">
        <v>0.4</v>
      </c>
      <c r="E10" s="8">
        <v>1412</v>
      </c>
      <c r="F10" s="7">
        <f>D10*E10</f>
        <v>564.8000000000001</v>
      </c>
      <c r="G10" s="120"/>
      <c r="H10" s="120"/>
    </row>
    <row r="11" spans="1:8" ht="15.75" thickBot="1">
      <c r="A11" s="93"/>
      <c r="B11" s="171"/>
      <c r="C11" s="171"/>
      <c r="D11" s="61"/>
      <c r="E11" s="94"/>
      <c r="F11" s="95"/>
      <c r="G11" s="120"/>
      <c r="H11" s="120"/>
    </row>
    <row r="12" spans="1:8" ht="15.75" thickBot="1">
      <c r="A12" s="67"/>
      <c r="B12" s="215" t="s">
        <v>18</v>
      </c>
      <c r="C12" s="215"/>
      <c r="D12" s="216"/>
      <c r="E12" s="87"/>
      <c r="F12" s="88">
        <f>SUM(F9:F10)</f>
        <v>2271.77</v>
      </c>
      <c r="G12" s="120"/>
      <c r="H12" s="120"/>
    </row>
    <row r="13" spans="1:8" ht="15.75" thickBot="1">
      <c r="A13" s="174" t="s">
        <v>26</v>
      </c>
      <c r="B13" s="175"/>
      <c r="C13" s="175"/>
      <c r="D13" s="175"/>
      <c r="E13" s="175"/>
      <c r="F13" s="176"/>
      <c r="G13" s="120"/>
      <c r="H13" s="120"/>
    </row>
    <row r="14" spans="1:8" ht="15.75" thickBot="1">
      <c r="A14" s="218" t="s">
        <v>27</v>
      </c>
      <c r="B14" s="219"/>
      <c r="C14" s="219"/>
      <c r="D14" s="219"/>
      <c r="E14" s="219"/>
      <c r="F14" s="220"/>
      <c r="G14" s="120"/>
      <c r="H14" s="120"/>
    </row>
    <row r="15" spans="1:8" ht="15">
      <c r="A15" s="72">
        <v>1</v>
      </c>
      <c r="B15" s="223" t="s">
        <v>127</v>
      </c>
      <c r="C15" s="224"/>
      <c r="D15" s="24"/>
      <c r="E15" s="73"/>
      <c r="F15" s="74"/>
      <c r="G15" s="120"/>
      <c r="H15" s="120"/>
    </row>
    <row r="16" spans="1:8" ht="15">
      <c r="A16" s="72">
        <v>2</v>
      </c>
      <c r="B16" s="83" t="s">
        <v>114</v>
      </c>
      <c r="C16" s="84"/>
      <c r="D16" s="24"/>
      <c r="E16" s="73"/>
      <c r="F16" s="74"/>
      <c r="G16" s="120"/>
      <c r="H16" s="120"/>
    </row>
    <row r="17" spans="1:8" ht="15">
      <c r="A17" s="72">
        <v>3</v>
      </c>
      <c r="B17" s="83" t="s">
        <v>68</v>
      </c>
      <c r="C17" s="84"/>
      <c r="D17" s="24"/>
      <c r="E17" s="73"/>
      <c r="F17" s="119"/>
      <c r="G17" s="120"/>
      <c r="H17" s="120"/>
    </row>
    <row r="18" spans="1:8" ht="15">
      <c r="A18" s="72">
        <v>4</v>
      </c>
      <c r="B18" s="228" t="s">
        <v>19</v>
      </c>
      <c r="C18" s="229"/>
      <c r="D18" s="22"/>
      <c r="E18" s="8"/>
      <c r="F18" s="74"/>
      <c r="G18" s="120"/>
      <c r="H18" s="120"/>
    </row>
    <row r="19" spans="1:8" ht="15">
      <c r="A19" s="72">
        <v>5</v>
      </c>
      <c r="B19" s="225" t="s">
        <v>12</v>
      </c>
      <c r="C19" s="226"/>
      <c r="D19" s="22"/>
      <c r="E19" s="2"/>
      <c r="F19" s="8"/>
      <c r="G19" s="120"/>
      <c r="H19" s="120"/>
    </row>
    <row r="20" spans="1:8" ht="15">
      <c r="A20" s="9"/>
      <c r="B20" s="227"/>
      <c r="C20" s="227"/>
      <c r="D20" s="14"/>
      <c r="E20" s="73"/>
      <c r="F20" s="74"/>
      <c r="G20" s="120"/>
      <c r="H20" s="120"/>
    </row>
    <row r="21" spans="1:8" ht="15.75" thickBot="1">
      <c r="A21" s="3"/>
      <c r="B21" s="172" t="s">
        <v>9</v>
      </c>
      <c r="C21" s="172"/>
      <c r="D21" s="173"/>
      <c r="E21" s="27"/>
      <c r="F21" s="27">
        <f>SUM(F15:F20)</f>
        <v>0</v>
      </c>
      <c r="G21" s="120"/>
      <c r="H21" s="120"/>
    </row>
    <row r="22" spans="1:8" ht="15.75" thickBot="1">
      <c r="A22" s="174" t="s">
        <v>29</v>
      </c>
      <c r="B22" s="175"/>
      <c r="C22" s="175"/>
      <c r="D22" s="175"/>
      <c r="E22" s="175"/>
      <c r="F22" s="176"/>
      <c r="G22" s="120"/>
      <c r="H22" s="120"/>
    </row>
    <row r="23" spans="1:8" ht="15.75" thickBot="1">
      <c r="A23" s="218" t="s">
        <v>28</v>
      </c>
      <c r="B23" s="219"/>
      <c r="C23" s="219"/>
      <c r="D23" s="219"/>
      <c r="E23" s="219"/>
      <c r="F23" s="220"/>
      <c r="G23" s="120"/>
      <c r="H23" s="120"/>
    </row>
    <row r="24" spans="1:8" ht="15">
      <c r="A24" s="15">
        <v>1</v>
      </c>
      <c r="B24" s="221" t="s">
        <v>10</v>
      </c>
      <c r="C24" s="222"/>
      <c r="D24" s="20"/>
      <c r="E24" s="45"/>
      <c r="F24" s="32"/>
      <c r="G24" s="120"/>
      <c r="H24" s="120"/>
    </row>
    <row r="25" spans="1:8" ht="15">
      <c r="A25" s="46">
        <v>2</v>
      </c>
      <c r="B25" s="116" t="s">
        <v>11</v>
      </c>
      <c r="C25" s="79"/>
      <c r="D25" s="47"/>
      <c r="E25" s="111"/>
      <c r="F25" s="112"/>
      <c r="G25" s="120"/>
      <c r="H25" s="120"/>
    </row>
    <row r="26" spans="1:8" ht="15.75" thickBot="1">
      <c r="A26" s="67"/>
      <c r="B26" s="215" t="s">
        <v>13</v>
      </c>
      <c r="C26" s="215"/>
      <c r="D26" s="216"/>
      <c r="E26" s="68"/>
      <c r="F26" s="69">
        <f>F24+F25</f>
        <v>0</v>
      </c>
      <c r="G26" s="120"/>
      <c r="H26" s="120"/>
    </row>
    <row r="27" spans="1:8" ht="15">
      <c r="A27" s="192" t="s">
        <v>30</v>
      </c>
      <c r="B27" s="193"/>
      <c r="C27" s="193"/>
      <c r="D27" s="193"/>
      <c r="E27" s="193"/>
      <c r="F27" s="194"/>
      <c r="G27" s="120"/>
      <c r="H27" s="120"/>
    </row>
    <row r="28" spans="1:8" ht="15">
      <c r="A28" s="217" t="s">
        <v>107</v>
      </c>
      <c r="B28" s="217"/>
      <c r="C28" s="217"/>
      <c r="D28" s="217"/>
      <c r="E28" s="104" t="s">
        <v>72</v>
      </c>
      <c r="F28" s="105" t="s">
        <v>102</v>
      </c>
      <c r="G28" s="120"/>
      <c r="H28" s="120"/>
    </row>
    <row r="29" spans="1:8" ht="15">
      <c r="A29" s="106">
        <v>1</v>
      </c>
      <c r="B29" s="163" t="s">
        <v>103</v>
      </c>
      <c r="C29" s="164"/>
      <c r="D29" s="165"/>
      <c r="E29" s="107">
        <f>'ENCARGOS '!$J$13</f>
        <v>0</v>
      </c>
      <c r="F29" s="108">
        <f>E29*$F$12</f>
        <v>0</v>
      </c>
      <c r="G29" s="120"/>
      <c r="H29" s="120"/>
    </row>
    <row r="30" spans="1:6" ht="15">
      <c r="A30" s="106">
        <v>2</v>
      </c>
      <c r="B30" s="163" t="s">
        <v>104</v>
      </c>
      <c r="C30" s="164"/>
      <c r="D30" s="165"/>
      <c r="E30" s="107">
        <f>'ENCARGOS '!$J$19</f>
        <v>0</v>
      </c>
      <c r="F30" s="108">
        <f>E30*$F$12</f>
        <v>0</v>
      </c>
    </row>
    <row r="31" spans="1:6" ht="15">
      <c r="A31" s="106">
        <v>3</v>
      </c>
      <c r="B31" s="163" t="s">
        <v>105</v>
      </c>
      <c r="C31" s="164"/>
      <c r="D31" s="165"/>
      <c r="E31" s="107">
        <f>'ENCARGOS '!$J$28</f>
        <v>0</v>
      </c>
      <c r="F31" s="108">
        <f>E31*$F$12</f>
        <v>0</v>
      </c>
    </row>
    <row r="32" spans="1:6" ht="15">
      <c r="A32" s="106">
        <v>4</v>
      </c>
      <c r="B32" s="163" t="s">
        <v>106</v>
      </c>
      <c r="C32" s="164"/>
      <c r="D32" s="165"/>
      <c r="E32" s="107">
        <f>'ENCARGOS '!$J$38</f>
        <v>0</v>
      </c>
      <c r="F32" s="108">
        <f>E32*$F$12</f>
        <v>0</v>
      </c>
    </row>
    <row r="33" spans="1:6" ht="23.25">
      <c r="A33" s="18"/>
      <c r="B33" s="114" t="s">
        <v>38</v>
      </c>
      <c r="C33" s="10"/>
      <c r="D33" s="51"/>
      <c r="E33" s="103">
        <f>SUM(E29:E32)</f>
        <v>0</v>
      </c>
      <c r="F33" s="42">
        <f>SUM(F29:F32)</f>
        <v>0</v>
      </c>
    </row>
    <row r="34" spans="1:6" ht="15">
      <c r="A34" s="54"/>
      <c r="B34" s="201"/>
      <c r="C34" s="202"/>
      <c r="D34" s="202"/>
      <c r="E34" s="203"/>
      <c r="F34" s="37"/>
    </row>
    <row r="35" spans="1:6" ht="15">
      <c r="A35" s="54"/>
      <c r="B35" s="204" t="s">
        <v>32</v>
      </c>
      <c r="C35" s="205"/>
      <c r="D35" s="205"/>
      <c r="E35" s="206"/>
      <c r="F35" s="38">
        <f>F12</f>
        <v>2271.77</v>
      </c>
    </row>
    <row r="36" spans="1:6" ht="15">
      <c r="A36" s="54"/>
      <c r="B36" s="207" t="s">
        <v>33</v>
      </c>
      <c r="C36" s="208"/>
      <c r="D36" s="208"/>
      <c r="E36" s="209"/>
      <c r="F36" s="39">
        <f>F21</f>
        <v>0</v>
      </c>
    </row>
    <row r="37" spans="1:6" ht="15">
      <c r="A37" s="54"/>
      <c r="B37" s="207" t="s">
        <v>34</v>
      </c>
      <c r="C37" s="208"/>
      <c r="D37" s="208"/>
      <c r="E37" s="209"/>
      <c r="F37" s="38">
        <f>F26</f>
        <v>0</v>
      </c>
    </row>
    <row r="38" spans="1:6" ht="15">
      <c r="A38" s="17"/>
      <c r="B38" s="210" t="s">
        <v>35</v>
      </c>
      <c r="C38" s="211"/>
      <c r="D38" s="211"/>
      <c r="E38" s="212"/>
      <c r="F38" s="40">
        <f>F33</f>
        <v>0</v>
      </c>
    </row>
    <row r="39" spans="1:6" ht="15">
      <c r="A39" s="18"/>
      <c r="B39" s="189" t="s">
        <v>31</v>
      </c>
      <c r="C39" s="190"/>
      <c r="D39" s="190"/>
      <c r="E39" s="191"/>
      <c r="F39" s="36">
        <f>SUM(F35:F38)</f>
        <v>2271.77</v>
      </c>
    </row>
    <row r="40" spans="1:6" ht="15.75" thickBot="1">
      <c r="A40" s="55"/>
      <c r="B40" s="115"/>
      <c r="C40" s="19"/>
      <c r="D40" s="26"/>
      <c r="E40" s="30"/>
      <c r="F40" s="41"/>
    </row>
    <row r="41" spans="1:6" ht="15">
      <c r="A41" s="192" t="s">
        <v>36</v>
      </c>
      <c r="B41" s="193"/>
      <c r="C41" s="193"/>
      <c r="D41" s="193"/>
      <c r="E41" s="193"/>
      <c r="F41" s="194"/>
    </row>
    <row r="42" spans="1:6" ht="15.75" thickBot="1">
      <c r="A42" s="196" t="s">
        <v>37</v>
      </c>
      <c r="B42" s="197"/>
      <c r="C42" s="197"/>
      <c r="D42" s="197"/>
      <c r="E42" s="197"/>
      <c r="F42" s="198"/>
    </row>
    <row r="43" spans="1:6" ht="15">
      <c r="A43" s="57">
        <v>34</v>
      </c>
      <c r="B43" s="199" t="s">
        <v>14</v>
      </c>
      <c r="C43" s="200"/>
      <c r="D43" s="78">
        <v>0.30014</v>
      </c>
      <c r="E43" s="77"/>
      <c r="F43" s="58">
        <f>F39*E43</f>
        <v>0</v>
      </c>
    </row>
    <row r="44" spans="1:6" ht="15">
      <c r="A44" s="17">
        <v>35</v>
      </c>
      <c r="B44" s="195" t="s">
        <v>3</v>
      </c>
      <c r="C44" s="195"/>
      <c r="D44" s="21"/>
      <c r="E44" s="31"/>
      <c r="F44" s="40">
        <f>F52*E44</f>
        <v>0</v>
      </c>
    </row>
    <row r="45" spans="1:6" ht="15">
      <c r="A45" s="17">
        <v>36</v>
      </c>
      <c r="B45" s="195" t="s">
        <v>4</v>
      </c>
      <c r="C45" s="195"/>
      <c r="D45" s="21"/>
      <c r="E45" s="31"/>
      <c r="F45" s="40">
        <f>F52*E45</f>
        <v>0</v>
      </c>
    </row>
    <row r="46" spans="1:6" ht="15">
      <c r="A46" s="17">
        <v>37</v>
      </c>
      <c r="B46" s="180" t="s">
        <v>2</v>
      </c>
      <c r="C46" s="180"/>
      <c r="D46" s="24"/>
      <c r="E46" s="70"/>
      <c r="F46" s="71">
        <f>F52*E46</f>
        <v>0</v>
      </c>
    </row>
    <row r="47" spans="1:6" ht="15">
      <c r="A47" s="17">
        <v>38</v>
      </c>
      <c r="B47" s="181" t="s">
        <v>15</v>
      </c>
      <c r="C47" s="181"/>
      <c r="D47" s="25"/>
      <c r="E47" s="29"/>
      <c r="F47" s="35"/>
    </row>
    <row r="48" spans="1:6" ht="15">
      <c r="A48" s="17">
        <v>39</v>
      </c>
      <c r="B48" s="181" t="s">
        <v>16</v>
      </c>
      <c r="C48" s="181"/>
      <c r="D48" s="25"/>
      <c r="E48" s="29"/>
      <c r="F48" s="35"/>
    </row>
    <row r="49" spans="1:6" ht="15.75" thickBot="1">
      <c r="A49" s="55">
        <v>40</v>
      </c>
      <c r="B49" s="182" t="s">
        <v>17</v>
      </c>
      <c r="C49" s="182"/>
      <c r="D49" s="61"/>
      <c r="E49" s="62"/>
      <c r="F49" s="63"/>
    </row>
    <row r="50" spans="1:6" ht="15.75" thickBot="1">
      <c r="A50" s="59"/>
      <c r="B50" s="183" t="s">
        <v>20</v>
      </c>
      <c r="C50" s="184"/>
      <c r="D50" s="184"/>
      <c r="E50" s="185"/>
      <c r="F50" s="60">
        <f>SUM(F43:F46)</f>
        <v>0</v>
      </c>
    </row>
    <row r="51" spans="1:6" ht="15">
      <c r="A51" s="56"/>
      <c r="B51" s="186"/>
      <c r="C51" s="187"/>
      <c r="D51" s="188"/>
      <c r="E51" s="52"/>
      <c r="F51" s="53"/>
    </row>
    <row r="52" spans="1:6" ht="15">
      <c r="A52" s="64"/>
      <c r="B52" s="177" t="s">
        <v>45</v>
      </c>
      <c r="C52" s="178"/>
      <c r="D52" s="179"/>
      <c r="E52" s="65"/>
      <c r="F52" s="66">
        <f>SUM(F39+F43)/(1-(E44+E45+E46))</f>
        <v>2271.77</v>
      </c>
    </row>
  </sheetData>
  <sheetProtection/>
  <mergeCells count="47">
    <mergeCell ref="B5:E5"/>
    <mergeCell ref="A6:F6"/>
    <mergeCell ref="A7:F7"/>
    <mergeCell ref="B8:C8"/>
    <mergeCell ref="B9:C9"/>
    <mergeCell ref="A1:F1"/>
    <mergeCell ref="B2:E2"/>
    <mergeCell ref="B3:E3"/>
    <mergeCell ref="B4:E4"/>
    <mergeCell ref="B10:C10"/>
    <mergeCell ref="B11:C11"/>
    <mergeCell ref="B12:D12"/>
    <mergeCell ref="A13:F13"/>
    <mergeCell ref="A14:F14"/>
    <mergeCell ref="B15:C15"/>
    <mergeCell ref="B24:C24"/>
    <mergeCell ref="B19:C19"/>
    <mergeCell ref="B20:C20"/>
    <mergeCell ref="B21:D21"/>
    <mergeCell ref="A22:F22"/>
    <mergeCell ref="A23:F23"/>
    <mergeCell ref="B26:D26"/>
    <mergeCell ref="A27:F27"/>
    <mergeCell ref="A28:D28"/>
    <mergeCell ref="B29:D29"/>
    <mergeCell ref="B30:D30"/>
    <mergeCell ref="B31:D31"/>
    <mergeCell ref="A42:F42"/>
    <mergeCell ref="B43:C43"/>
    <mergeCell ref="B44:C44"/>
    <mergeCell ref="B45:C45"/>
    <mergeCell ref="B32:D32"/>
    <mergeCell ref="B34:E34"/>
    <mergeCell ref="B35:E35"/>
    <mergeCell ref="B36:E36"/>
    <mergeCell ref="B37:E37"/>
    <mergeCell ref="B38:E38"/>
    <mergeCell ref="B18:C18"/>
    <mergeCell ref="B52:D52"/>
    <mergeCell ref="B46:C46"/>
    <mergeCell ref="B47:C47"/>
    <mergeCell ref="B48:C48"/>
    <mergeCell ref="B49:C49"/>
    <mergeCell ref="B50:E50"/>
    <mergeCell ref="B51:D51"/>
    <mergeCell ref="B39:E39"/>
    <mergeCell ref="A41:F41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38">
      <selection activeCell="F3" sqref="F3"/>
    </sheetView>
  </sheetViews>
  <sheetFormatPr defaultColWidth="9.140625" defaultRowHeight="15"/>
  <cols>
    <col min="2" max="2" width="30.140625" style="113" customWidth="1"/>
    <col min="3" max="3" width="13.57421875" style="0" customWidth="1"/>
    <col min="4" max="4" width="7.7109375" style="0" customWidth="1"/>
    <col min="5" max="5" width="17.8515625" style="0" customWidth="1"/>
    <col min="6" max="6" width="19.8515625" style="0" customWidth="1"/>
    <col min="7" max="7" width="16.7109375" style="0" customWidth="1"/>
    <col min="8" max="8" width="14.7109375" style="0" customWidth="1"/>
  </cols>
  <sheetData>
    <row r="1" spans="1:8" ht="15.75" thickBot="1">
      <c r="A1" s="166" t="s">
        <v>66</v>
      </c>
      <c r="B1" s="167"/>
      <c r="C1" s="167"/>
      <c r="D1" s="167"/>
      <c r="E1" s="167"/>
      <c r="F1" s="168"/>
      <c r="G1" s="120"/>
      <c r="H1" s="120"/>
    </row>
    <row r="2" spans="1:8" ht="15">
      <c r="A2" s="4">
        <v>2</v>
      </c>
      <c r="B2" s="230" t="s">
        <v>21</v>
      </c>
      <c r="C2" s="230"/>
      <c r="D2" s="230"/>
      <c r="E2" s="230"/>
      <c r="F2" s="6">
        <v>1706.97</v>
      </c>
      <c r="G2" s="120"/>
      <c r="H2" s="120"/>
    </row>
    <row r="3" spans="1:8" ht="15">
      <c r="A3" s="4">
        <v>4</v>
      </c>
      <c r="B3" s="230" t="s">
        <v>23</v>
      </c>
      <c r="C3" s="230"/>
      <c r="D3" s="230"/>
      <c r="E3" s="230"/>
      <c r="F3" s="109"/>
      <c r="G3" s="120"/>
      <c r="H3" s="120"/>
    </row>
    <row r="4" spans="1:8" ht="15">
      <c r="A4" s="4">
        <v>5</v>
      </c>
      <c r="B4" s="230" t="s">
        <v>22</v>
      </c>
      <c r="C4" s="230"/>
      <c r="D4" s="230"/>
      <c r="E4" s="230"/>
      <c r="F4" s="5">
        <v>22</v>
      </c>
      <c r="G4" s="120"/>
      <c r="H4" s="120"/>
    </row>
    <row r="5" spans="1:8" ht="15.75" thickBot="1">
      <c r="A5" s="12"/>
      <c r="B5" s="231"/>
      <c r="C5" s="231"/>
      <c r="D5" s="231"/>
      <c r="E5" s="231"/>
      <c r="F5" s="13"/>
      <c r="G5" s="120"/>
      <c r="H5" s="120"/>
    </row>
    <row r="6" spans="1:8" ht="15.75" thickBot="1">
      <c r="A6" s="166" t="s">
        <v>24</v>
      </c>
      <c r="B6" s="167"/>
      <c r="C6" s="167"/>
      <c r="D6" s="167"/>
      <c r="E6" s="167"/>
      <c r="F6" s="168"/>
      <c r="G6" s="120"/>
      <c r="H6" s="120"/>
    </row>
    <row r="7" spans="1:8" ht="15.75" thickBot="1">
      <c r="A7" s="232" t="s">
        <v>25</v>
      </c>
      <c r="B7" s="233"/>
      <c r="C7" s="233"/>
      <c r="D7" s="233"/>
      <c r="E7" s="233"/>
      <c r="F7" s="234"/>
      <c r="G7" s="120"/>
      <c r="H7" s="120"/>
    </row>
    <row r="8" spans="1:8" ht="15">
      <c r="A8" s="89" t="s">
        <v>5</v>
      </c>
      <c r="B8" s="169" t="s">
        <v>6</v>
      </c>
      <c r="C8" s="169"/>
      <c r="D8" s="91" t="s">
        <v>7</v>
      </c>
      <c r="E8" s="90" t="s">
        <v>0</v>
      </c>
      <c r="F8" s="92" t="s">
        <v>1</v>
      </c>
      <c r="G8" s="120"/>
      <c r="H8" s="120"/>
    </row>
    <row r="9" spans="1:8" ht="15">
      <c r="A9" s="16">
        <v>1</v>
      </c>
      <c r="B9" s="170" t="s">
        <v>8</v>
      </c>
      <c r="C9" s="170"/>
      <c r="D9" s="21">
        <v>1</v>
      </c>
      <c r="E9" s="8">
        <f>F2</f>
        <v>1706.97</v>
      </c>
      <c r="F9" s="7">
        <f>D9*E9</f>
        <v>1706.97</v>
      </c>
      <c r="G9" s="120"/>
      <c r="H9" s="120"/>
    </row>
    <row r="10" spans="1:8" ht="15">
      <c r="A10" s="16">
        <v>2</v>
      </c>
      <c r="B10" s="170" t="s">
        <v>48</v>
      </c>
      <c r="C10" s="170"/>
      <c r="D10" s="76"/>
      <c r="E10" s="8"/>
      <c r="F10" s="7"/>
      <c r="G10" s="120"/>
      <c r="H10" s="120"/>
    </row>
    <row r="11" spans="1:8" ht="15.75" thickBot="1">
      <c r="A11" s="93"/>
      <c r="B11" s="171"/>
      <c r="C11" s="171"/>
      <c r="D11" s="61"/>
      <c r="E11" s="94"/>
      <c r="F11" s="95"/>
      <c r="G11" s="120"/>
      <c r="H11" s="120"/>
    </row>
    <row r="12" spans="1:8" ht="15.75" thickBot="1">
      <c r="A12" s="67"/>
      <c r="B12" s="215" t="s">
        <v>18</v>
      </c>
      <c r="C12" s="215"/>
      <c r="D12" s="216"/>
      <c r="E12" s="87"/>
      <c r="F12" s="88">
        <f>SUM(F9:F10)</f>
        <v>1706.97</v>
      </c>
      <c r="G12" s="120"/>
      <c r="H12" s="120"/>
    </row>
    <row r="13" spans="1:8" ht="15.75" thickBot="1">
      <c r="A13" s="174" t="s">
        <v>26</v>
      </c>
      <c r="B13" s="175"/>
      <c r="C13" s="175"/>
      <c r="D13" s="175"/>
      <c r="E13" s="175"/>
      <c r="F13" s="176"/>
      <c r="G13" s="120"/>
      <c r="H13" s="120"/>
    </row>
    <row r="14" spans="1:8" ht="15.75" thickBot="1">
      <c r="A14" s="218" t="s">
        <v>27</v>
      </c>
      <c r="B14" s="219"/>
      <c r="C14" s="219"/>
      <c r="D14" s="219"/>
      <c r="E14" s="219"/>
      <c r="F14" s="220"/>
      <c r="G14" s="120"/>
      <c r="H14" s="120"/>
    </row>
    <row r="15" spans="1:8" ht="15">
      <c r="A15" s="72">
        <v>1</v>
      </c>
      <c r="B15" s="236" t="s">
        <v>127</v>
      </c>
      <c r="C15" s="237"/>
      <c r="D15" s="24"/>
      <c r="E15" s="73"/>
      <c r="F15" s="74"/>
      <c r="G15" s="120"/>
      <c r="H15" s="120"/>
    </row>
    <row r="16" spans="1:8" ht="15">
      <c r="A16" s="72"/>
      <c r="B16" s="235" t="s">
        <v>114</v>
      </c>
      <c r="C16" s="224"/>
      <c r="D16" s="24"/>
      <c r="E16" s="73"/>
      <c r="F16" s="74"/>
      <c r="G16" s="120"/>
      <c r="H16" s="120"/>
    </row>
    <row r="17" spans="1:8" ht="15">
      <c r="A17" s="72">
        <v>2</v>
      </c>
      <c r="B17" s="235" t="s">
        <v>68</v>
      </c>
      <c r="C17" s="224"/>
      <c r="D17" s="24"/>
      <c r="E17" s="73"/>
      <c r="F17" s="119"/>
      <c r="G17" s="120"/>
      <c r="H17" s="120"/>
    </row>
    <row r="18" spans="1:8" ht="15">
      <c r="A18" s="1">
        <v>3</v>
      </c>
      <c r="B18" s="110" t="s">
        <v>19</v>
      </c>
      <c r="C18" s="118"/>
      <c r="D18" s="22"/>
      <c r="E18" s="8"/>
      <c r="F18" s="74"/>
      <c r="G18" s="120"/>
      <c r="H18" s="120"/>
    </row>
    <row r="19" spans="1:8" ht="15">
      <c r="A19" s="1">
        <v>4</v>
      </c>
      <c r="B19" s="238" t="s">
        <v>12</v>
      </c>
      <c r="C19" s="226"/>
      <c r="D19" s="22"/>
      <c r="E19" s="2"/>
      <c r="F19" s="8"/>
      <c r="G19" s="120"/>
      <c r="H19" s="120"/>
    </row>
    <row r="20" spans="1:8" ht="15">
      <c r="A20" s="9"/>
      <c r="B20" s="227"/>
      <c r="C20" s="227"/>
      <c r="D20" s="14"/>
      <c r="E20" s="73"/>
      <c r="F20" s="74"/>
      <c r="G20" s="120"/>
      <c r="H20" s="120"/>
    </row>
    <row r="21" spans="1:8" ht="15.75" thickBot="1">
      <c r="A21" s="3"/>
      <c r="B21" s="172" t="s">
        <v>9</v>
      </c>
      <c r="C21" s="172"/>
      <c r="D21" s="173"/>
      <c r="E21" s="27"/>
      <c r="F21" s="27">
        <f>SUM(F15:F20)</f>
        <v>0</v>
      </c>
      <c r="G21" s="120"/>
      <c r="H21" s="120"/>
    </row>
    <row r="22" spans="1:8" ht="15.75" thickBot="1">
      <c r="A22" s="174" t="s">
        <v>29</v>
      </c>
      <c r="B22" s="175"/>
      <c r="C22" s="175"/>
      <c r="D22" s="175"/>
      <c r="E22" s="175"/>
      <c r="F22" s="176"/>
      <c r="G22" s="120"/>
      <c r="H22" s="120"/>
    </row>
    <row r="23" spans="1:8" ht="15.75" thickBot="1">
      <c r="A23" s="218" t="s">
        <v>28</v>
      </c>
      <c r="B23" s="219"/>
      <c r="C23" s="219"/>
      <c r="D23" s="219"/>
      <c r="E23" s="219"/>
      <c r="F23" s="220"/>
      <c r="G23" s="120"/>
      <c r="H23" s="120"/>
    </row>
    <row r="24" spans="1:8" ht="15">
      <c r="A24" s="15">
        <v>1</v>
      </c>
      <c r="B24" s="221" t="s">
        <v>10</v>
      </c>
      <c r="C24" s="222"/>
      <c r="D24" s="20"/>
      <c r="E24" s="45"/>
      <c r="F24" s="32"/>
      <c r="G24" s="120"/>
      <c r="H24" s="120"/>
    </row>
    <row r="25" spans="1:8" ht="15">
      <c r="A25" s="46">
        <v>2</v>
      </c>
      <c r="B25" s="116" t="s">
        <v>11</v>
      </c>
      <c r="C25" s="79"/>
      <c r="D25" s="47"/>
      <c r="E25" s="111"/>
      <c r="F25" s="112"/>
      <c r="G25" s="120"/>
      <c r="H25" s="120"/>
    </row>
    <row r="26" spans="1:8" ht="15.75" thickBot="1">
      <c r="A26" s="67"/>
      <c r="B26" s="215" t="s">
        <v>13</v>
      </c>
      <c r="C26" s="215"/>
      <c r="D26" s="216"/>
      <c r="E26" s="68"/>
      <c r="F26" s="69">
        <f>F24+F25</f>
        <v>0</v>
      </c>
      <c r="G26" s="120"/>
      <c r="H26" s="120"/>
    </row>
    <row r="27" spans="1:8" ht="15">
      <c r="A27" s="192" t="s">
        <v>30</v>
      </c>
      <c r="B27" s="193"/>
      <c r="C27" s="193"/>
      <c r="D27" s="193"/>
      <c r="E27" s="193"/>
      <c r="F27" s="194"/>
      <c r="G27" s="120"/>
      <c r="H27" s="120"/>
    </row>
    <row r="28" spans="1:8" ht="15">
      <c r="A28" s="217" t="s">
        <v>107</v>
      </c>
      <c r="B28" s="217"/>
      <c r="C28" s="217"/>
      <c r="D28" s="217"/>
      <c r="E28" s="104" t="s">
        <v>72</v>
      </c>
      <c r="F28" s="105" t="s">
        <v>102</v>
      </c>
      <c r="G28" s="120"/>
      <c r="H28" s="120"/>
    </row>
    <row r="29" spans="1:8" ht="15">
      <c r="A29" s="106">
        <v>1</v>
      </c>
      <c r="B29" s="163" t="s">
        <v>103</v>
      </c>
      <c r="C29" s="164"/>
      <c r="D29" s="165"/>
      <c r="E29" s="107">
        <f>'ENCARGOS '!$J$13</f>
        <v>0</v>
      </c>
      <c r="F29" s="108">
        <f>E29*$F$12</f>
        <v>0</v>
      </c>
      <c r="G29" s="120"/>
      <c r="H29" s="120"/>
    </row>
    <row r="30" spans="1:6" ht="15">
      <c r="A30" s="106">
        <v>2</v>
      </c>
      <c r="B30" s="163" t="s">
        <v>104</v>
      </c>
      <c r="C30" s="164"/>
      <c r="D30" s="165"/>
      <c r="E30" s="107">
        <f>'ENCARGOS '!$J$19</f>
        <v>0</v>
      </c>
      <c r="F30" s="108">
        <f>E30*$F$12</f>
        <v>0</v>
      </c>
    </row>
    <row r="31" spans="1:6" ht="15">
      <c r="A31" s="106">
        <v>3</v>
      </c>
      <c r="B31" s="163" t="s">
        <v>105</v>
      </c>
      <c r="C31" s="164"/>
      <c r="D31" s="165"/>
      <c r="E31" s="107">
        <f>'ENCARGOS '!$J$28</f>
        <v>0</v>
      </c>
      <c r="F31" s="108">
        <f>E31*$F$12</f>
        <v>0</v>
      </c>
    </row>
    <row r="32" spans="1:6" ht="15">
      <c r="A32" s="106">
        <v>4</v>
      </c>
      <c r="B32" s="163" t="s">
        <v>106</v>
      </c>
      <c r="C32" s="164"/>
      <c r="D32" s="165"/>
      <c r="E32" s="107">
        <f>'ENCARGOS '!$J$38</f>
        <v>0</v>
      </c>
      <c r="F32" s="108">
        <f>E32*$F$12</f>
        <v>0</v>
      </c>
    </row>
    <row r="33" spans="1:6" ht="23.25">
      <c r="A33" s="18"/>
      <c r="B33" s="114" t="s">
        <v>38</v>
      </c>
      <c r="C33" s="10"/>
      <c r="D33" s="51"/>
      <c r="E33" s="103">
        <f>SUM(E29:E32)</f>
        <v>0</v>
      </c>
      <c r="F33" s="42">
        <f>SUM(F29:F32)</f>
        <v>0</v>
      </c>
    </row>
    <row r="34" spans="1:6" ht="15">
      <c r="A34" s="54"/>
      <c r="B34" s="201"/>
      <c r="C34" s="202"/>
      <c r="D34" s="202"/>
      <c r="E34" s="203"/>
      <c r="F34" s="37"/>
    </row>
    <row r="35" spans="1:6" ht="15">
      <c r="A35" s="54"/>
      <c r="B35" s="204" t="s">
        <v>32</v>
      </c>
      <c r="C35" s="205"/>
      <c r="D35" s="205"/>
      <c r="E35" s="206"/>
      <c r="F35" s="38">
        <f>F12</f>
        <v>1706.97</v>
      </c>
    </row>
    <row r="36" spans="1:6" ht="15">
      <c r="A36" s="54"/>
      <c r="B36" s="207" t="s">
        <v>33</v>
      </c>
      <c r="C36" s="208"/>
      <c r="D36" s="208"/>
      <c r="E36" s="209"/>
      <c r="F36" s="39">
        <f>F21</f>
        <v>0</v>
      </c>
    </row>
    <row r="37" spans="1:6" ht="15">
      <c r="A37" s="54"/>
      <c r="B37" s="207" t="s">
        <v>34</v>
      </c>
      <c r="C37" s="208"/>
      <c r="D37" s="208"/>
      <c r="E37" s="209"/>
      <c r="F37" s="38">
        <f>F26</f>
        <v>0</v>
      </c>
    </row>
    <row r="38" spans="1:6" ht="15">
      <c r="A38" s="17"/>
      <c r="B38" s="210" t="s">
        <v>35</v>
      </c>
      <c r="C38" s="211"/>
      <c r="D38" s="211"/>
      <c r="E38" s="212"/>
      <c r="F38" s="40">
        <f>F33</f>
        <v>0</v>
      </c>
    </row>
    <row r="39" spans="1:6" ht="15">
      <c r="A39" s="18"/>
      <c r="B39" s="189" t="s">
        <v>31</v>
      </c>
      <c r="C39" s="190"/>
      <c r="D39" s="190"/>
      <c r="E39" s="191"/>
      <c r="F39" s="36">
        <f>SUM(F35:F38)</f>
        <v>1706.97</v>
      </c>
    </row>
    <row r="40" spans="1:6" ht="15.75" thickBot="1">
      <c r="A40" s="55"/>
      <c r="B40" s="115"/>
      <c r="C40" s="19"/>
      <c r="D40" s="26"/>
      <c r="E40" s="30"/>
      <c r="F40" s="41"/>
    </row>
    <row r="41" spans="1:6" ht="15">
      <c r="A41" s="192" t="s">
        <v>36</v>
      </c>
      <c r="B41" s="193"/>
      <c r="C41" s="193"/>
      <c r="D41" s="193"/>
      <c r="E41" s="193"/>
      <c r="F41" s="194"/>
    </row>
    <row r="42" spans="1:6" ht="15.75" thickBot="1">
      <c r="A42" s="196" t="s">
        <v>37</v>
      </c>
      <c r="B42" s="197"/>
      <c r="C42" s="197"/>
      <c r="D42" s="197"/>
      <c r="E42" s="197"/>
      <c r="F42" s="198"/>
    </row>
    <row r="43" spans="1:6" ht="15">
      <c r="A43" s="57">
        <v>34</v>
      </c>
      <c r="B43" s="199" t="s">
        <v>14</v>
      </c>
      <c r="C43" s="200"/>
      <c r="D43" s="78">
        <v>0.30014</v>
      </c>
      <c r="E43" s="77"/>
      <c r="F43" s="58">
        <f>F39*E43</f>
        <v>0</v>
      </c>
    </row>
    <row r="44" spans="1:6" ht="15">
      <c r="A44" s="17">
        <v>35</v>
      </c>
      <c r="B44" s="195" t="s">
        <v>3</v>
      </c>
      <c r="C44" s="195"/>
      <c r="D44" s="21"/>
      <c r="E44" s="31"/>
      <c r="F44" s="40">
        <f>F52*E44</f>
        <v>0</v>
      </c>
    </row>
    <row r="45" spans="1:6" ht="15">
      <c r="A45" s="17">
        <v>36</v>
      </c>
      <c r="B45" s="195" t="s">
        <v>4</v>
      </c>
      <c r="C45" s="195"/>
      <c r="D45" s="21"/>
      <c r="E45" s="31"/>
      <c r="F45" s="40">
        <f>F52*E45</f>
        <v>0</v>
      </c>
    </row>
    <row r="46" spans="1:6" ht="15">
      <c r="A46" s="17">
        <v>37</v>
      </c>
      <c r="B46" s="180" t="s">
        <v>2</v>
      </c>
      <c r="C46" s="180"/>
      <c r="D46" s="24"/>
      <c r="E46" s="70"/>
      <c r="F46" s="71">
        <f>F52*E46</f>
        <v>0</v>
      </c>
    </row>
    <row r="47" spans="1:6" ht="15">
      <c r="A47" s="17">
        <v>38</v>
      </c>
      <c r="B47" s="181" t="s">
        <v>15</v>
      </c>
      <c r="C47" s="181"/>
      <c r="D47" s="25"/>
      <c r="E47" s="29"/>
      <c r="F47" s="35"/>
    </row>
    <row r="48" spans="1:6" ht="15">
      <c r="A48" s="17">
        <v>39</v>
      </c>
      <c r="B48" s="181" t="s">
        <v>16</v>
      </c>
      <c r="C48" s="181"/>
      <c r="D48" s="25"/>
      <c r="E48" s="29"/>
      <c r="F48" s="35"/>
    </row>
    <row r="49" spans="1:6" ht="15.75" thickBot="1">
      <c r="A49" s="55">
        <v>40</v>
      </c>
      <c r="B49" s="182" t="s">
        <v>17</v>
      </c>
      <c r="C49" s="182"/>
      <c r="D49" s="61"/>
      <c r="E49" s="62"/>
      <c r="F49" s="63"/>
    </row>
    <row r="50" spans="1:6" ht="15.75" thickBot="1">
      <c r="A50" s="59"/>
      <c r="B50" s="183" t="s">
        <v>20</v>
      </c>
      <c r="C50" s="184"/>
      <c r="D50" s="184"/>
      <c r="E50" s="185"/>
      <c r="F50" s="60">
        <f>SUM(F43:F46)</f>
        <v>0</v>
      </c>
    </row>
    <row r="51" spans="1:6" ht="15">
      <c r="A51" s="56"/>
      <c r="B51" s="186"/>
      <c r="C51" s="187"/>
      <c r="D51" s="188"/>
      <c r="E51" s="52"/>
      <c r="F51" s="53"/>
    </row>
    <row r="52" spans="1:6" ht="15">
      <c r="A52" s="64"/>
      <c r="B52" s="177" t="s">
        <v>45</v>
      </c>
      <c r="C52" s="178"/>
      <c r="D52" s="179"/>
      <c r="E52" s="65"/>
      <c r="F52" s="66">
        <f>SUM(F39+F43)/(1-(E44+E45+E46))</f>
        <v>1706.97</v>
      </c>
    </row>
  </sheetData>
  <sheetProtection/>
  <mergeCells count="48">
    <mergeCell ref="B11:C11"/>
    <mergeCell ref="A1:F1"/>
    <mergeCell ref="B2:E2"/>
    <mergeCell ref="B3:E3"/>
    <mergeCell ref="B4:E4"/>
    <mergeCell ref="B5:E5"/>
    <mergeCell ref="B12:D12"/>
    <mergeCell ref="A13:F13"/>
    <mergeCell ref="A14:F14"/>
    <mergeCell ref="B15:C15"/>
    <mergeCell ref="B19:C19"/>
    <mergeCell ref="A6:F6"/>
    <mergeCell ref="A7:F7"/>
    <mergeCell ref="B8:C8"/>
    <mergeCell ref="B9:C9"/>
    <mergeCell ref="B10:C10"/>
    <mergeCell ref="B26:D26"/>
    <mergeCell ref="A27:F27"/>
    <mergeCell ref="A28:D28"/>
    <mergeCell ref="B29:D29"/>
    <mergeCell ref="B20:C20"/>
    <mergeCell ref="B21:D21"/>
    <mergeCell ref="A22:F22"/>
    <mergeCell ref="A23:F23"/>
    <mergeCell ref="B24:C24"/>
    <mergeCell ref="B30:D30"/>
    <mergeCell ref="B31:D31"/>
    <mergeCell ref="B32:D32"/>
    <mergeCell ref="B34:E34"/>
    <mergeCell ref="B35:E35"/>
    <mergeCell ref="B36:E36"/>
    <mergeCell ref="B49:C49"/>
    <mergeCell ref="B37:E37"/>
    <mergeCell ref="B38:E38"/>
    <mergeCell ref="B39:E39"/>
    <mergeCell ref="A41:F41"/>
    <mergeCell ref="A42:F42"/>
    <mergeCell ref="B43:C43"/>
    <mergeCell ref="B50:E50"/>
    <mergeCell ref="B51:D51"/>
    <mergeCell ref="B52:D52"/>
    <mergeCell ref="B16:C16"/>
    <mergeCell ref="B17:C17"/>
    <mergeCell ref="B44:C44"/>
    <mergeCell ref="B45:C45"/>
    <mergeCell ref="B46:C46"/>
    <mergeCell ref="B47:C47"/>
    <mergeCell ref="B48:C48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50">
      <selection activeCell="F3" sqref="F3"/>
    </sheetView>
  </sheetViews>
  <sheetFormatPr defaultColWidth="9.140625" defaultRowHeight="15"/>
  <cols>
    <col min="2" max="2" width="30.140625" style="113" customWidth="1"/>
    <col min="3" max="3" width="13.57421875" style="0" customWidth="1"/>
    <col min="4" max="4" width="7.7109375" style="0" customWidth="1"/>
    <col min="5" max="5" width="17.8515625" style="0" customWidth="1"/>
    <col min="6" max="6" width="19.8515625" style="0" customWidth="1"/>
    <col min="7" max="7" width="16.7109375" style="0" customWidth="1"/>
    <col min="8" max="8" width="14.7109375" style="0" customWidth="1"/>
  </cols>
  <sheetData>
    <row r="1" spans="1:8" ht="15.75" thickBot="1">
      <c r="A1" s="166" t="s">
        <v>117</v>
      </c>
      <c r="B1" s="167"/>
      <c r="C1" s="167"/>
      <c r="D1" s="167"/>
      <c r="E1" s="167"/>
      <c r="F1" s="168"/>
      <c r="G1" s="120"/>
      <c r="H1" s="120"/>
    </row>
    <row r="2" spans="1:8" ht="15">
      <c r="A2" s="4">
        <v>2</v>
      </c>
      <c r="B2" s="230" t="s">
        <v>21</v>
      </c>
      <c r="C2" s="230"/>
      <c r="D2" s="230"/>
      <c r="E2" s="230"/>
      <c r="F2" s="6">
        <v>1706.97</v>
      </c>
      <c r="G2" s="120"/>
      <c r="H2" s="120"/>
    </row>
    <row r="3" spans="1:8" ht="15">
      <c r="A3" s="4">
        <v>4</v>
      </c>
      <c r="B3" s="230" t="s">
        <v>23</v>
      </c>
      <c r="C3" s="230"/>
      <c r="D3" s="230"/>
      <c r="E3" s="230"/>
      <c r="F3" s="109"/>
      <c r="G3" s="120"/>
      <c r="H3" s="120"/>
    </row>
    <row r="4" spans="1:8" ht="15">
      <c r="A4" s="4">
        <v>5</v>
      </c>
      <c r="B4" s="230" t="s">
        <v>22</v>
      </c>
      <c r="C4" s="230"/>
      <c r="D4" s="230"/>
      <c r="E4" s="230"/>
      <c r="F4" s="5">
        <v>15</v>
      </c>
      <c r="G4" s="120"/>
      <c r="H4" s="120"/>
    </row>
    <row r="5" spans="1:8" ht="15.75" thickBot="1">
      <c r="A5" s="12"/>
      <c r="B5" s="231"/>
      <c r="C5" s="231"/>
      <c r="D5" s="231"/>
      <c r="E5" s="231"/>
      <c r="F5" s="13"/>
      <c r="G5" s="120"/>
      <c r="H5" s="120"/>
    </row>
    <row r="6" spans="1:8" ht="15.75" thickBot="1">
      <c r="A6" s="166" t="s">
        <v>24</v>
      </c>
      <c r="B6" s="167"/>
      <c r="C6" s="167"/>
      <c r="D6" s="167"/>
      <c r="E6" s="167"/>
      <c r="F6" s="168"/>
      <c r="G6" s="120"/>
      <c r="H6" s="120"/>
    </row>
    <row r="7" spans="1:8" ht="15.75" thickBot="1">
      <c r="A7" s="232" t="s">
        <v>25</v>
      </c>
      <c r="B7" s="233"/>
      <c r="C7" s="233"/>
      <c r="D7" s="233"/>
      <c r="E7" s="233"/>
      <c r="F7" s="234"/>
      <c r="G7" s="120"/>
      <c r="H7" s="120"/>
    </row>
    <row r="8" spans="1:8" ht="15">
      <c r="A8" s="89" t="s">
        <v>5</v>
      </c>
      <c r="B8" s="169" t="s">
        <v>6</v>
      </c>
      <c r="C8" s="169"/>
      <c r="D8" s="91" t="s">
        <v>7</v>
      </c>
      <c r="E8" s="90" t="s">
        <v>0</v>
      </c>
      <c r="F8" s="92" t="s">
        <v>1</v>
      </c>
      <c r="G8" s="120"/>
      <c r="H8" s="120"/>
    </row>
    <row r="9" spans="1:8" ht="15">
      <c r="A9" s="16">
        <v>1</v>
      </c>
      <c r="B9" s="170" t="s">
        <v>8</v>
      </c>
      <c r="C9" s="170"/>
      <c r="D9" s="21">
        <v>1</v>
      </c>
      <c r="E9" s="8">
        <f>F2</f>
        <v>1706.97</v>
      </c>
      <c r="F9" s="7">
        <f>D9*E9</f>
        <v>1706.97</v>
      </c>
      <c r="G9" s="120"/>
      <c r="H9" s="120"/>
    </row>
    <row r="10" spans="1:13" ht="15">
      <c r="A10" s="16">
        <v>2</v>
      </c>
      <c r="B10" s="170" t="s">
        <v>118</v>
      </c>
      <c r="C10" s="170"/>
      <c r="D10" s="76" t="s">
        <v>119</v>
      </c>
      <c r="E10" s="8">
        <f>(E9/220)*20%</f>
        <v>1.5517909090909092</v>
      </c>
      <c r="F10" s="7">
        <f>(E10*7)*15</f>
        <v>162.93804545454546</v>
      </c>
      <c r="G10" s="120"/>
      <c r="H10" s="120"/>
      <c r="K10" s="11"/>
      <c r="L10" s="11"/>
      <c r="M10" s="11"/>
    </row>
    <row r="11" spans="1:13" ht="15.75" thickBot="1">
      <c r="A11" s="93"/>
      <c r="B11" s="171"/>
      <c r="C11" s="171"/>
      <c r="D11" s="61"/>
      <c r="E11" s="94"/>
      <c r="F11" s="95"/>
      <c r="G11" s="120"/>
      <c r="H11" s="120"/>
      <c r="M11" s="11"/>
    </row>
    <row r="12" spans="1:8" ht="15.75" thickBot="1">
      <c r="A12" s="67"/>
      <c r="B12" s="215" t="s">
        <v>18</v>
      </c>
      <c r="C12" s="215"/>
      <c r="D12" s="216"/>
      <c r="E12" s="87"/>
      <c r="F12" s="88">
        <f>SUM(F9:F10)</f>
        <v>1869.9080454545456</v>
      </c>
      <c r="G12" s="120"/>
      <c r="H12" s="120"/>
    </row>
    <row r="13" spans="1:8" ht="15.75" thickBot="1">
      <c r="A13" s="174" t="s">
        <v>26</v>
      </c>
      <c r="B13" s="175"/>
      <c r="C13" s="175"/>
      <c r="D13" s="175"/>
      <c r="E13" s="175"/>
      <c r="F13" s="176"/>
      <c r="G13" s="120"/>
      <c r="H13" s="120"/>
    </row>
    <row r="14" spans="1:8" ht="15.75" thickBot="1">
      <c r="A14" s="218" t="s">
        <v>27</v>
      </c>
      <c r="B14" s="219"/>
      <c r="C14" s="219"/>
      <c r="D14" s="219"/>
      <c r="E14" s="219"/>
      <c r="F14" s="220"/>
      <c r="G14" s="120"/>
      <c r="H14" s="120"/>
    </row>
    <row r="15" spans="1:8" ht="15">
      <c r="A15" s="72">
        <v>1</v>
      </c>
      <c r="B15" s="223" t="s">
        <v>128</v>
      </c>
      <c r="C15" s="224"/>
      <c r="D15" s="24"/>
      <c r="E15" s="73"/>
      <c r="F15" s="74">
        <f>D15*E15</f>
        <v>0</v>
      </c>
      <c r="G15" s="120"/>
      <c r="H15" s="120"/>
    </row>
    <row r="16" spans="1:8" ht="15">
      <c r="A16" s="72">
        <v>2</v>
      </c>
      <c r="B16" s="83" t="s">
        <v>114</v>
      </c>
      <c r="C16" s="84"/>
      <c r="D16" s="24"/>
      <c r="E16" s="73"/>
      <c r="F16" s="74">
        <f>D16*E16</f>
        <v>0</v>
      </c>
      <c r="G16" s="120"/>
      <c r="H16" s="120"/>
    </row>
    <row r="17" spans="1:8" ht="15">
      <c r="A17" s="72">
        <v>3</v>
      </c>
      <c r="B17" s="83" t="s">
        <v>68</v>
      </c>
      <c r="C17" s="84"/>
      <c r="D17" s="24"/>
      <c r="E17" s="73"/>
      <c r="F17" s="119">
        <f>D17*E17</f>
        <v>0</v>
      </c>
      <c r="G17" s="120"/>
      <c r="H17" s="120"/>
    </row>
    <row r="18" spans="1:8" ht="15">
      <c r="A18" s="72">
        <v>4</v>
      </c>
      <c r="B18" s="85" t="s">
        <v>19</v>
      </c>
      <c r="C18" s="118"/>
      <c r="D18" s="22"/>
      <c r="E18" s="8"/>
      <c r="F18" s="74">
        <f>D18*E18</f>
        <v>0</v>
      </c>
      <c r="G18" s="120"/>
      <c r="H18" s="120"/>
    </row>
    <row r="19" spans="1:8" ht="15">
      <c r="A19" s="72">
        <v>5</v>
      </c>
      <c r="B19" s="225" t="s">
        <v>12</v>
      </c>
      <c r="C19" s="226"/>
      <c r="D19" s="22"/>
      <c r="E19" s="2"/>
      <c r="F19" s="8"/>
      <c r="G19" s="120"/>
      <c r="H19" s="120"/>
    </row>
    <row r="20" spans="1:8" ht="15">
      <c r="A20" s="9"/>
      <c r="B20" s="227"/>
      <c r="C20" s="227"/>
      <c r="D20" s="14"/>
      <c r="E20" s="73"/>
      <c r="F20" s="74"/>
      <c r="G20" s="120"/>
      <c r="H20" s="120"/>
    </row>
    <row r="21" spans="1:8" ht="15.75" thickBot="1">
      <c r="A21" s="3"/>
      <c r="B21" s="172" t="s">
        <v>9</v>
      </c>
      <c r="C21" s="172"/>
      <c r="D21" s="173"/>
      <c r="E21" s="27"/>
      <c r="F21" s="27">
        <f>SUM(F15:F20)</f>
        <v>0</v>
      </c>
      <c r="G21" s="120"/>
      <c r="H21" s="120"/>
    </row>
    <row r="22" spans="1:8" ht="15.75" thickBot="1">
      <c r="A22" s="174" t="s">
        <v>29</v>
      </c>
      <c r="B22" s="175"/>
      <c r="C22" s="175"/>
      <c r="D22" s="175"/>
      <c r="E22" s="175"/>
      <c r="F22" s="176"/>
      <c r="G22" s="120"/>
      <c r="H22" s="120"/>
    </row>
    <row r="23" spans="1:8" ht="15.75" thickBot="1">
      <c r="A23" s="218" t="s">
        <v>28</v>
      </c>
      <c r="B23" s="219"/>
      <c r="C23" s="219"/>
      <c r="D23" s="219"/>
      <c r="E23" s="219"/>
      <c r="F23" s="220"/>
      <c r="G23" s="120"/>
      <c r="H23" s="120"/>
    </row>
    <row r="24" spans="1:8" ht="15">
      <c r="A24" s="15">
        <v>1</v>
      </c>
      <c r="B24" s="221" t="s">
        <v>10</v>
      </c>
      <c r="C24" s="222"/>
      <c r="D24" s="20"/>
      <c r="E24" s="45"/>
      <c r="F24" s="32"/>
      <c r="G24" s="120"/>
      <c r="H24" s="120"/>
    </row>
    <row r="25" spans="1:8" ht="15">
      <c r="A25" s="46">
        <v>2</v>
      </c>
      <c r="B25" s="116" t="s">
        <v>11</v>
      </c>
      <c r="C25" s="79"/>
      <c r="D25" s="47"/>
      <c r="E25" s="111"/>
      <c r="F25" s="112"/>
      <c r="G25" s="120"/>
      <c r="H25" s="120"/>
    </row>
    <row r="26" spans="1:8" ht="15.75" thickBot="1">
      <c r="A26" s="67"/>
      <c r="B26" s="215" t="s">
        <v>13</v>
      </c>
      <c r="C26" s="215"/>
      <c r="D26" s="216"/>
      <c r="E26" s="68"/>
      <c r="F26" s="69">
        <f>F24+F25</f>
        <v>0</v>
      </c>
      <c r="G26" s="120"/>
      <c r="H26" s="120"/>
    </row>
    <row r="27" spans="1:8" ht="15">
      <c r="A27" s="192" t="s">
        <v>30</v>
      </c>
      <c r="B27" s="193"/>
      <c r="C27" s="193"/>
      <c r="D27" s="193"/>
      <c r="E27" s="193"/>
      <c r="F27" s="194"/>
      <c r="G27" s="120"/>
      <c r="H27" s="120"/>
    </row>
    <row r="28" spans="1:8" ht="15">
      <c r="A28" s="217" t="s">
        <v>107</v>
      </c>
      <c r="B28" s="217"/>
      <c r="C28" s="217"/>
      <c r="D28" s="217"/>
      <c r="E28" s="104" t="s">
        <v>72</v>
      </c>
      <c r="F28" s="105" t="s">
        <v>102</v>
      </c>
      <c r="G28" s="120"/>
      <c r="H28" s="120"/>
    </row>
    <row r="29" spans="1:8" ht="15">
      <c r="A29" s="106">
        <v>1</v>
      </c>
      <c r="B29" s="163" t="s">
        <v>103</v>
      </c>
      <c r="C29" s="164"/>
      <c r="D29" s="165"/>
      <c r="E29" s="107">
        <f>'ENCARGOS '!$J$13</f>
        <v>0</v>
      </c>
      <c r="F29" s="108">
        <f>E29*$F$12</f>
        <v>0</v>
      </c>
      <c r="G29" s="120"/>
      <c r="H29" s="120"/>
    </row>
    <row r="30" spans="1:6" ht="15">
      <c r="A30" s="106">
        <v>2</v>
      </c>
      <c r="B30" s="163" t="s">
        <v>104</v>
      </c>
      <c r="C30" s="164"/>
      <c r="D30" s="165"/>
      <c r="E30" s="107">
        <f>'ENCARGOS '!$J$19</f>
        <v>0</v>
      </c>
      <c r="F30" s="108">
        <f>E30*$F$12</f>
        <v>0</v>
      </c>
    </row>
    <row r="31" spans="1:6" ht="15">
      <c r="A31" s="106">
        <v>3</v>
      </c>
      <c r="B31" s="163" t="s">
        <v>105</v>
      </c>
      <c r="C31" s="164"/>
      <c r="D31" s="165"/>
      <c r="E31" s="107">
        <f>'ENCARGOS '!$J$28</f>
        <v>0</v>
      </c>
      <c r="F31" s="108">
        <f>E31*$F$12</f>
        <v>0</v>
      </c>
    </row>
    <row r="32" spans="1:6" ht="15">
      <c r="A32" s="106">
        <v>4</v>
      </c>
      <c r="B32" s="163" t="s">
        <v>106</v>
      </c>
      <c r="C32" s="164"/>
      <c r="D32" s="165"/>
      <c r="E32" s="107">
        <f>'ENCARGOS '!$J$38</f>
        <v>0</v>
      </c>
      <c r="F32" s="108">
        <f>E32*$F$12</f>
        <v>0</v>
      </c>
    </row>
    <row r="33" spans="1:6" ht="23.25">
      <c r="A33" s="18"/>
      <c r="B33" s="114" t="s">
        <v>38</v>
      </c>
      <c r="C33" s="10"/>
      <c r="D33" s="51"/>
      <c r="E33" s="103">
        <f>SUM(E29:E32)</f>
        <v>0</v>
      </c>
      <c r="F33" s="42">
        <f>SUM(F29:F32)</f>
        <v>0</v>
      </c>
    </row>
    <row r="34" spans="1:6" ht="15">
      <c r="A34" s="54"/>
      <c r="B34" s="201"/>
      <c r="C34" s="202"/>
      <c r="D34" s="202"/>
      <c r="E34" s="203"/>
      <c r="F34" s="37"/>
    </row>
    <row r="35" spans="1:6" ht="15">
      <c r="A35" s="54"/>
      <c r="B35" s="204" t="s">
        <v>32</v>
      </c>
      <c r="C35" s="205"/>
      <c r="D35" s="205"/>
      <c r="E35" s="206"/>
      <c r="F35" s="38">
        <f>F12</f>
        <v>1869.9080454545456</v>
      </c>
    </row>
    <row r="36" spans="1:6" ht="15">
      <c r="A36" s="54"/>
      <c r="B36" s="207" t="s">
        <v>33</v>
      </c>
      <c r="C36" s="208"/>
      <c r="D36" s="208"/>
      <c r="E36" s="209"/>
      <c r="F36" s="39">
        <f>F21</f>
        <v>0</v>
      </c>
    </row>
    <row r="37" spans="1:6" ht="15">
      <c r="A37" s="54"/>
      <c r="B37" s="207" t="s">
        <v>34</v>
      </c>
      <c r="C37" s="208"/>
      <c r="D37" s="208"/>
      <c r="E37" s="209"/>
      <c r="F37" s="38">
        <f>F26</f>
        <v>0</v>
      </c>
    </row>
    <row r="38" spans="1:6" ht="15">
      <c r="A38" s="17"/>
      <c r="B38" s="210" t="s">
        <v>35</v>
      </c>
      <c r="C38" s="211"/>
      <c r="D38" s="211"/>
      <c r="E38" s="212"/>
      <c r="F38" s="40">
        <f>F33</f>
        <v>0</v>
      </c>
    </row>
    <row r="39" spans="1:6" ht="15">
      <c r="A39" s="18"/>
      <c r="B39" s="189" t="s">
        <v>31</v>
      </c>
      <c r="C39" s="190"/>
      <c r="D39" s="190"/>
      <c r="E39" s="191"/>
      <c r="F39" s="36">
        <f>SUM(F35:F38)</f>
        <v>1869.9080454545456</v>
      </c>
    </row>
    <row r="40" spans="1:6" ht="15.75" thickBot="1">
      <c r="A40" s="55"/>
      <c r="B40" s="115"/>
      <c r="C40" s="19"/>
      <c r="D40" s="26"/>
      <c r="E40" s="30"/>
      <c r="F40" s="41"/>
    </row>
    <row r="41" spans="1:6" ht="15">
      <c r="A41" s="192" t="s">
        <v>36</v>
      </c>
      <c r="B41" s="193"/>
      <c r="C41" s="193"/>
      <c r="D41" s="193"/>
      <c r="E41" s="193"/>
      <c r="F41" s="194"/>
    </row>
    <row r="42" spans="1:6" ht="15.75" thickBot="1">
      <c r="A42" s="196" t="s">
        <v>37</v>
      </c>
      <c r="B42" s="197"/>
      <c r="C42" s="197"/>
      <c r="D42" s="197"/>
      <c r="E42" s="197"/>
      <c r="F42" s="198"/>
    </row>
    <row r="43" spans="1:6" ht="15">
      <c r="A43" s="57">
        <v>34</v>
      </c>
      <c r="B43" s="199" t="s">
        <v>14</v>
      </c>
      <c r="C43" s="200"/>
      <c r="D43" s="78">
        <v>0.30014</v>
      </c>
      <c r="E43" s="77"/>
      <c r="F43" s="58">
        <f>F39*E43</f>
        <v>0</v>
      </c>
    </row>
    <row r="44" spans="1:6" ht="15">
      <c r="A44" s="17">
        <v>35</v>
      </c>
      <c r="B44" s="195" t="s">
        <v>3</v>
      </c>
      <c r="C44" s="195"/>
      <c r="D44" s="21"/>
      <c r="E44" s="31"/>
      <c r="F44" s="40">
        <f>F52*E44</f>
        <v>0</v>
      </c>
    </row>
    <row r="45" spans="1:6" ht="15">
      <c r="A45" s="17">
        <v>36</v>
      </c>
      <c r="B45" s="195" t="s">
        <v>4</v>
      </c>
      <c r="C45" s="195"/>
      <c r="D45" s="21"/>
      <c r="E45" s="31"/>
      <c r="F45" s="40">
        <f>F52*E45</f>
        <v>0</v>
      </c>
    </row>
    <row r="46" spans="1:6" ht="15">
      <c r="A46" s="17">
        <v>37</v>
      </c>
      <c r="B46" s="180" t="s">
        <v>2</v>
      </c>
      <c r="C46" s="180"/>
      <c r="D46" s="24"/>
      <c r="E46" s="70"/>
      <c r="F46" s="71">
        <f>F52*E46</f>
        <v>0</v>
      </c>
    </row>
    <row r="47" spans="1:6" ht="15">
      <c r="A47" s="17">
        <v>38</v>
      </c>
      <c r="B47" s="181" t="s">
        <v>15</v>
      </c>
      <c r="C47" s="181"/>
      <c r="D47" s="25"/>
      <c r="E47" s="29"/>
      <c r="F47" s="35"/>
    </row>
    <row r="48" spans="1:6" ht="15">
      <c r="A48" s="17">
        <v>39</v>
      </c>
      <c r="B48" s="181" t="s">
        <v>16</v>
      </c>
      <c r="C48" s="181"/>
      <c r="D48" s="25"/>
      <c r="E48" s="29"/>
      <c r="F48" s="35"/>
    </row>
    <row r="49" spans="1:6" ht="15.75" thickBot="1">
      <c r="A49" s="55">
        <v>40</v>
      </c>
      <c r="B49" s="182" t="s">
        <v>17</v>
      </c>
      <c r="C49" s="182"/>
      <c r="D49" s="61"/>
      <c r="E49" s="62"/>
      <c r="F49" s="63"/>
    </row>
    <row r="50" spans="1:6" ht="15.75" thickBot="1">
      <c r="A50" s="59"/>
      <c r="B50" s="183" t="s">
        <v>20</v>
      </c>
      <c r="C50" s="184"/>
      <c r="D50" s="184"/>
      <c r="E50" s="185"/>
      <c r="F50" s="60">
        <f>SUM(F43:F46)</f>
        <v>0</v>
      </c>
    </row>
    <row r="51" spans="1:6" ht="15">
      <c r="A51" s="56"/>
      <c r="B51" s="186"/>
      <c r="C51" s="187"/>
      <c r="D51" s="188"/>
      <c r="E51" s="52"/>
      <c r="F51" s="53"/>
    </row>
    <row r="52" spans="1:6" ht="15">
      <c r="A52" s="64"/>
      <c r="B52" s="177" t="s">
        <v>45</v>
      </c>
      <c r="C52" s="178"/>
      <c r="D52" s="179"/>
      <c r="E52" s="65"/>
      <c r="F52" s="66">
        <f>SUM(F39+F43)/(1-(E44+E45+E46))</f>
        <v>1869.9080454545456</v>
      </c>
    </row>
  </sheetData>
  <sheetProtection/>
  <mergeCells count="46">
    <mergeCell ref="B11:C11"/>
    <mergeCell ref="A1:F1"/>
    <mergeCell ref="B2:E2"/>
    <mergeCell ref="B3:E3"/>
    <mergeCell ref="B4:E4"/>
    <mergeCell ref="B5:E5"/>
    <mergeCell ref="B12:D12"/>
    <mergeCell ref="A13:F13"/>
    <mergeCell ref="A14:F14"/>
    <mergeCell ref="B15:C15"/>
    <mergeCell ref="B19:C19"/>
    <mergeCell ref="A6:F6"/>
    <mergeCell ref="A7:F7"/>
    <mergeCell ref="B8:C8"/>
    <mergeCell ref="B9:C9"/>
    <mergeCell ref="B10:C10"/>
    <mergeCell ref="B26:D26"/>
    <mergeCell ref="A27:F27"/>
    <mergeCell ref="A28:D28"/>
    <mergeCell ref="B29:D29"/>
    <mergeCell ref="B20:C20"/>
    <mergeCell ref="B21:D21"/>
    <mergeCell ref="A22:F22"/>
    <mergeCell ref="A23:F23"/>
    <mergeCell ref="B24:C24"/>
    <mergeCell ref="B30:D30"/>
    <mergeCell ref="B31:D31"/>
    <mergeCell ref="B32:D32"/>
    <mergeCell ref="B34:E34"/>
    <mergeCell ref="B35:E35"/>
    <mergeCell ref="B36:E36"/>
    <mergeCell ref="B37:E37"/>
    <mergeCell ref="B38:E38"/>
    <mergeCell ref="B39:E39"/>
    <mergeCell ref="A41:F41"/>
    <mergeCell ref="A42:F42"/>
    <mergeCell ref="B43:C43"/>
    <mergeCell ref="B50:E50"/>
    <mergeCell ref="B51:D51"/>
    <mergeCell ref="B52:D52"/>
    <mergeCell ref="B44:C44"/>
    <mergeCell ref="B45:C45"/>
    <mergeCell ref="B46:C46"/>
    <mergeCell ref="B47:C47"/>
    <mergeCell ref="B48:C48"/>
    <mergeCell ref="B49:C49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53">
      <selection activeCell="F3" sqref="F3"/>
    </sheetView>
  </sheetViews>
  <sheetFormatPr defaultColWidth="9.140625" defaultRowHeight="15"/>
  <cols>
    <col min="2" max="2" width="30.140625" style="113" customWidth="1"/>
    <col min="3" max="3" width="13.57421875" style="0" customWidth="1"/>
    <col min="4" max="4" width="7.7109375" style="0" customWidth="1"/>
    <col min="5" max="5" width="17.8515625" style="0" customWidth="1"/>
    <col min="6" max="6" width="19.8515625" style="0" customWidth="1"/>
    <col min="7" max="7" width="16.7109375" style="0" customWidth="1"/>
    <col min="8" max="8" width="14.7109375" style="0" customWidth="1"/>
  </cols>
  <sheetData>
    <row r="1" spans="1:8" ht="15.75" thickBot="1">
      <c r="A1" s="166" t="s">
        <v>67</v>
      </c>
      <c r="B1" s="167"/>
      <c r="C1" s="167"/>
      <c r="D1" s="167"/>
      <c r="E1" s="167"/>
      <c r="F1" s="168"/>
      <c r="G1" s="120"/>
      <c r="H1" s="120"/>
    </row>
    <row r="2" spans="1:8" ht="15">
      <c r="A2" s="4">
        <v>2</v>
      </c>
      <c r="B2" s="230" t="s">
        <v>21</v>
      </c>
      <c r="C2" s="230"/>
      <c r="D2" s="230"/>
      <c r="E2" s="230"/>
      <c r="F2" s="8">
        <f>1500*1.05</f>
        <v>1575</v>
      </c>
      <c r="G2" s="120"/>
      <c r="H2" s="120"/>
    </row>
    <row r="3" spans="1:8" ht="15">
      <c r="A3" s="4">
        <v>4</v>
      </c>
      <c r="B3" s="230" t="s">
        <v>23</v>
      </c>
      <c r="C3" s="230"/>
      <c r="D3" s="230"/>
      <c r="E3" s="230"/>
      <c r="F3" s="109"/>
      <c r="G3" s="120"/>
      <c r="H3" s="120"/>
    </row>
    <row r="4" spans="1:8" ht="15">
      <c r="A4" s="4">
        <v>5</v>
      </c>
      <c r="B4" s="230" t="s">
        <v>22</v>
      </c>
      <c r="C4" s="230"/>
      <c r="D4" s="230"/>
      <c r="E4" s="230"/>
      <c r="F4" s="5">
        <v>22</v>
      </c>
      <c r="G4" s="120"/>
      <c r="H4" s="120"/>
    </row>
    <row r="5" spans="1:8" ht="15.75" thickBot="1">
      <c r="A5" s="12"/>
      <c r="B5" s="231"/>
      <c r="C5" s="231"/>
      <c r="D5" s="231"/>
      <c r="E5" s="231"/>
      <c r="F5" s="13"/>
      <c r="G5" s="120"/>
      <c r="H5" s="120"/>
    </row>
    <row r="6" spans="1:8" ht="15.75" thickBot="1">
      <c r="A6" s="166" t="s">
        <v>24</v>
      </c>
      <c r="B6" s="167"/>
      <c r="C6" s="167"/>
      <c r="D6" s="167"/>
      <c r="E6" s="167"/>
      <c r="F6" s="168"/>
      <c r="G6" s="120"/>
      <c r="H6" s="120"/>
    </row>
    <row r="7" spans="1:8" ht="15.75" thickBot="1">
      <c r="A7" s="232" t="s">
        <v>25</v>
      </c>
      <c r="B7" s="233"/>
      <c r="C7" s="233"/>
      <c r="D7" s="233"/>
      <c r="E7" s="233"/>
      <c r="F7" s="234"/>
      <c r="G7" s="120"/>
      <c r="H7" s="120"/>
    </row>
    <row r="8" spans="1:8" ht="15">
      <c r="A8" s="89" t="s">
        <v>5</v>
      </c>
      <c r="B8" s="169" t="s">
        <v>6</v>
      </c>
      <c r="C8" s="169"/>
      <c r="D8" s="91" t="s">
        <v>7</v>
      </c>
      <c r="E8" s="90" t="s">
        <v>0</v>
      </c>
      <c r="F8" s="92" t="s">
        <v>1</v>
      </c>
      <c r="G8" s="120"/>
      <c r="H8" s="120"/>
    </row>
    <row r="9" spans="1:8" ht="15">
      <c r="A9" s="16">
        <v>1</v>
      </c>
      <c r="B9" s="170" t="s">
        <v>8</v>
      </c>
      <c r="C9" s="170"/>
      <c r="D9" s="21">
        <v>1</v>
      </c>
      <c r="E9" s="8">
        <f>1500*1.05</f>
        <v>1575</v>
      </c>
      <c r="F9" s="7">
        <f>D9*E9</f>
        <v>1575</v>
      </c>
      <c r="G9" s="120"/>
      <c r="H9" s="120"/>
    </row>
    <row r="10" spans="1:8" ht="15">
      <c r="A10" s="16">
        <v>2</v>
      </c>
      <c r="B10" s="170" t="s">
        <v>48</v>
      </c>
      <c r="C10" s="170"/>
      <c r="D10" s="76">
        <v>0.2</v>
      </c>
      <c r="E10" s="8">
        <v>1412</v>
      </c>
      <c r="F10" s="7">
        <f>D10*E10</f>
        <v>282.40000000000003</v>
      </c>
      <c r="G10" s="120"/>
      <c r="H10" s="120"/>
    </row>
    <row r="11" spans="1:8" ht="15.75" thickBot="1">
      <c r="A11" s="93"/>
      <c r="B11" s="171"/>
      <c r="C11" s="171"/>
      <c r="D11" s="61"/>
      <c r="E11" s="94"/>
      <c r="F11" s="95"/>
      <c r="G11" s="120"/>
      <c r="H11" s="120"/>
    </row>
    <row r="12" spans="1:8" ht="15.75" thickBot="1">
      <c r="A12" s="67"/>
      <c r="B12" s="215" t="s">
        <v>18</v>
      </c>
      <c r="C12" s="215"/>
      <c r="D12" s="216"/>
      <c r="E12" s="87"/>
      <c r="F12" s="88">
        <f>SUM(F9:F10)</f>
        <v>1857.4</v>
      </c>
      <c r="G12" s="120"/>
      <c r="H12" s="120"/>
    </row>
    <row r="13" spans="1:8" ht="15.75" thickBot="1">
      <c r="A13" s="174" t="s">
        <v>26</v>
      </c>
      <c r="B13" s="175"/>
      <c r="C13" s="175"/>
      <c r="D13" s="175"/>
      <c r="E13" s="175"/>
      <c r="F13" s="176"/>
      <c r="G13" s="120"/>
      <c r="H13" s="120"/>
    </row>
    <row r="14" spans="1:8" ht="15.75" thickBot="1">
      <c r="A14" s="218" t="s">
        <v>27</v>
      </c>
      <c r="B14" s="219"/>
      <c r="C14" s="219"/>
      <c r="D14" s="219"/>
      <c r="E14" s="219"/>
      <c r="F14" s="220"/>
      <c r="G14" s="120"/>
      <c r="H14" s="120"/>
    </row>
    <row r="15" spans="1:8" ht="15">
      <c r="A15" s="72">
        <v>1</v>
      </c>
      <c r="B15" s="223" t="s">
        <v>127</v>
      </c>
      <c r="C15" s="224"/>
      <c r="D15" s="24"/>
      <c r="E15" s="73"/>
      <c r="F15" s="74"/>
      <c r="G15" s="120"/>
      <c r="H15" s="120"/>
    </row>
    <row r="16" spans="1:8" ht="15">
      <c r="A16" s="72">
        <v>2</v>
      </c>
      <c r="B16" s="146" t="s">
        <v>114</v>
      </c>
      <c r="C16" s="147"/>
      <c r="D16" s="24"/>
      <c r="E16" s="73"/>
      <c r="F16" s="74"/>
      <c r="G16" s="120"/>
      <c r="H16" s="120"/>
    </row>
    <row r="17" spans="1:8" ht="15">
      <c r="A17" s="72">
        <v>3</v>
      </c>
      <c r="B17" s="146" t="s">
        <v>68</v>
      </c>
      <c r="C17" s="147"/>
      <c r="D17" s="24"/>
      <c r="E17" s="73"/>
      <c r="F17" s="119"/>
      <c r="G17" s="120"/>
      <c r="H17" s="120"/>
    </row>
    <row r="18" spans="1:8" ht="15">
      <c r="A18" s="72">
        <v>4</v>
      </c>
      <c r="B18" s="228" t="s">
        <v>19</v>
      </c>
      <c r="C18" s="229"/>
      <c r="D18" s="22"/>
      <c r="E18" s="8"/>
      <c r="F18" s="74"/>
      <c r="G18" s="120"/>
      <c r="H18" s="120"/>
    </row>
    <row r="19" spans="1:8" ht="15">
      <c r="A19" s="72">
        <v>5</v>
      </c>
      <c r="B19" s="225" t="s">
        <v>12</v>
      </c>
      <c r="C19" s="226"/>
      <c r="D19" s="22"/>
      <c r="E19" s="2"/>
      <c r="F19" s="8"/>
      <c r="G19" s="120"/>
      <c r="H19" s="120"/>
    </row>
    <row r="20" spans="1:8" ht="15">
      <c r="A20" s="9"/>
      <c r="B20" s="254"/>
      <c r="C20" s="255"/>
      <c r="D20" s="14"/>
      <c r="E20" s="73"/>
      <c r="F20" s="74"/>
      <c r="G20" s="120"/>
      <c r="H20" s="120"/>
    </row>
    <row r="21" spans="1:8" ht="15.75" thickBot="1">
      <c r="A21" s="3"/>
      <c r="B21" s="239" t="s">
        <v>9</v>
      </c>
      <c r="C21" s="240"/>
      <c r="D21" s="241"/>
      <c r="E21" s="27"/>
      <c r="F21" s="27">
        <f>SUM(F15:F20)</f>
        <v>0</v>
      </c>
      <c r="G21" s="120"/>
      <c r="H21" s="120"/>
    </row>
    <row r="22" spans="1:8" ht="15.75" thickBot="1">
      <c r="A22" s="174" t="s">
        <v>29</v>
      </c>
      <c r="B22" s="175"/>
      <c r="C22" s="175"/>
      <c r="D22" s="175"/>
      <c r="E22" s="175"/>
      <c r="F22" s="176"/>
      <c r="G22" s="120"/>
      <c r="H22" s="120"/>
    </row>
    <row r="23" spans="1:8" ht="15.75" thickBot="1">
      <c r="A23" s="174" t="s">
        <v>28</v>
      </c>
      <c r="B23" s="175"/>
      <c r="C23" s="175"/>
      <c r="D23" s="175"/>
      <c r="E23" s="175"/>
      <c r="F23" s="176"/>
      <c r="G23" s="120"/>
      <c r="H23" s="120"/>
    </row>
    <row r="24" spans="1:8" ht="15">
      <c r="A24" s="15">
        <v>1</v>
      </c>
      <c r="B24" s="221" t="s">
        <v>10</v>
      </c>
      <c r="C24" s="222"/>
      <c r="D24" s="20"/>
      <c r="E24" s="45"/>
      <c r="F24" s="32">
        <f>SUM(F25:F26)</f>
        <v>30.296666666666667</v>
      </c>
      <c r="G24" s="120"/>
      <c r="H24" s="120"/>
    </row>
    <row r="25" spans="1:8" ht="15">
      <c r="A25" s="16" t="s">
        <v>108</v>
      </c>
      <c r="B25" s="245" t="s">
        <v>116</v>
      </c>
      <c r="C25" s="246"/>
      <c r="D25" s="21">
        <v>4</v>
      </c>
      <c r="E25" s="43">
        <f>D25*58.9</f>
        <v>235.6</v>
      </c>
      <c r="F25" s="44">
        <f>E25/12</f>
        <v>19.633333333333333</v>
      </c>
      <c r="G25" s="120"/>
      <c r="H25" s="120"/>
    </row>
    <row r="26" spans="1:8" ht="15">
      <c r="A26" s="16" t="s">
        <v>109</v>
      </c>
      <c r="B26" s="245" t="s">
        <v>115</v>
      </c>
      <c r="C26" s="246"/>
      <c r="D26" s="21">
        <v>4</v>
      </c>
      <c r="E26" s="43">
        <f>D26*31.99</f>
        <v>127.96</v>
      </c>
      <c r="F26" s="44">
        <f>E26/12</f>
        <v>10.663333333333332</v>
      </c>
      <c r="G26" s="120"/>
      <c r="H26" s="120"/>
    </row>
    <row r="27" spans="1:8" ht="15">
      <c r="A27" s="46">
        <v>2</v>
      </c>
      <c r="B27" s="213" t="s">
        <v>11</v>
      </c>
      <c r="C27" s="214"/>
      <c r="D27" s="47"/>
      <c r="E27" s="48"/>
      <c r="F27" s="33">
        <f>((F28+F29+F30))</f>
        <v>21.166666666666668</v>
      </c>
      <c r="G27" s="120"/>
      <c r="H27" s="120"/>
    </row>
    <row r="28" spans="1:8" ht="15">
      <c r="A28" s="17" t="s">
        <v>110</v>
      </c>
      <c r="B28" s="83" t="s">
        <v>46</v>
      </c>
      <c r="C28" s="75"/>
      <c r="D28" s="23">
        <v>12</v>
      </c>
      <c r="E28" s="49">
        <f>D28*12</f>
        <v>144</v>
      </c>
      <c r="F28" s="44">
        <f>E28/12</f>
        <v>12</v>
      </c>
      <c r="G28" s="120"/>
      <c r="H28" s="120"/>
    </row>
    <row r="29" spans="1:8" ht="15">
      <c r="A29" s="17" t="s">
        <v>111</v>
      </c>
      <c r="B29" s="83" t="s">
        <v>47</v>
      </c>
      <c r="C29" s="75"/>
      <c r="D29" s="23">
        <v>2</v>
      </c>
      <c r="E29" s="50">
        <f>D29*45</f>
        <v>90</v>
      </c>
      <c r="F29" s="44">
        <f>E29/12</f>
        <v>7.5</v>
      </c>
      <c r="G29" s="120"/>
      <c r="H29" s="120"/>
    </row>
    <row r="30" spans="1:8" ht="15">
      <c r="A30" s="17" t="s">
        <v>112</v>
      </c>
      <c r="B30" s="83" t="s">
        <v>120</v>
      </c>
      <c r="C30" s="75"/>
      <c r="D30" s="23">
        <v>1</v>
      </c>
      <c r="E30" s="50">
        <v>20</v>
      </c>
      <c r="F30" s="44">
        <f>E30/12</f>
        <v>1.6666666666666667</v>
      </c>
      <c r="G30" s="120"/>
      <c r="H30" s="120"/>
    </row>
    <row r="31" spans="1:8" ht="15">
      <c r="A31" s="17" t="s">
        <v>113</v>
      </c>
      <c r="B31" s="247" t="s">
        <v>12</v>
      </c>
      <c r="C31" s="247"/>
      <c r="D31" s="21"/>
      <c r="E31" s="28"/>
      <c r="F31" s="34"/>
      <c r="G31" s="120"/>
      <c r="H31" s="120"/>
    </row>
    <row r="32" spans="1:8" ht="15.75" thickBot="1">
      <c r="A32" s="67"/>
      <c r="B32" s="239" t="s">
        <v>13</v>
      </c>
      <c r="C32" s="240"/>
      <c r="D32" s="241"/>
      <c r="E32" s="68"/>
      <c r="F32" s="69">
        <f>F24+F27</f>
        <v>51.46333333333334</v>
      </c>
      <c r="G32" s="120"/>
      <c r="H32" s="120"/>
    </row>
    <row r="33" spans="1:8" ht="15">
      <c r="A33" s="248" t="s">
        <v>30</v>
      </c>
      <c r="B33" s="249"/>
      <c r="C33" s="249"/>
      <c r="D33" s="249"/>
      <c r="E33" s="249"/>
      <c r="F33" s="250"/>
      <c r="G33" s="120"/>
      <c r="H33" s="120"/>
    </row>
    <row r="34" spans="1:8" ht="15">
      <c r="A34" s="251" t="s">
        <v>107</v>
      </c>
      <c r="B34" s="252"/>
      <c r="C34" s="252"/>
      <c r="D34" s="253"/>
      <c r="E34" s="104" t="s">
        <v>72</v>
      </c>
      <c r="F34" s="105" t="s">
        <v>102</v>
      </c>
      <c r="G34" s="120"/>
      <c r="H34" s="120"/>
    </row>
    <row r="35" spans="1:6" ht="15">
      <c r="A35" s="106">
        <v>1</v>
      </c>
      <c r="B35" s="163" t="s">
        <v>103</v>
      </c>
      <c r="C35" s="164"/>
      <c r="D35" s="165"/>
      <c r="E35" s="107">
        <f>'ENCARGOS '!$J$13</f>
        <v>0</v>
      </c>
      <c r="F35" s="108">
        <f>E35*$F$12</f>
        <v>0</v>
      </c>
    </row>
    <row r="36" spans="1:6" ht="15">
      <c r="A36" s="106">
        <v>2</v>
      </c>
      <c r="B36" s="163" t="s">
        <v>104</v>
      </c>
      <c r="C36" s="164"/>
      <c r="D36" s="165"/>
      <c r="E36" s="107">
        <f>'ENCARGOS '!$J$19</f>
        <v>0</v>
      </c>
      <c r="F36" s="108">
        <f>E36*$F$12</f>
        <v>0</v>
      </c>
    </row>
    <row r="37" spans="1:6" ht="15">
      <c r="A37" s="106">
        <v>3</v>
      </c>
      <c r="B37" s="163" t="s">
        <v>105</v>
      </c>
      <c r="C37" s="164"/>
      <c r="D37" s="165"/>
      <c r="E37" s="107">
        <f>'ENCARGOS '!$J$28</f>
        <v>0</v>
      </c>
      <c r="F37" s="108">
        <f>E37*$F$12</f>
        <v>0</v>
      </c>
    </row>
    <row r="38" spans="1:6" ht="15">
      <c r="A38" s="106">
        <v>4</v>
      </c>
      <c r="B38" s="163" t="s">
        <v>106</v>
      </c>
      <c r="C38" s="164"/>
      <c r="D38" s="165"/>
      <c r="E38" s="107">
        <f>'ENCARGOS '!$J$38</f>
        <v>0</v>
      </c>
      <c r="F38" s="108">
        <f>E38*$F$12</f>
        <v>0</v>
      </c>
    </row>
    <row r="39" spans="1:6" ht="23.25">
      <c r="A39" s="18"/>
      <c r="B39" s="114" t="s">
        <v>38</v>
      </c>
      <c r="C39" s="10"/>
      <c r="D39" s="51"/>
      <c r="E39" s="103">
        <f>SUM(E35:E38)</f>
        <v>0</v>
      </c>
      <c r="F39" s="42">
        <f>SUM(F35:F38)</f>
        <v>0</v>
      </c>
    </row>
    <row r="40" spans="1:6" ht="15">
      <c r="A40" s="54"/>
      <c r="B40" s="201"/>
      <c r="C40" s="202"/>
      <c r="D40" s="202"/>
      <c r="E40" s="203"/>
      <c r="F40" s="37"/>
    </row>
    <row r="41" spans="1:6" ht="15" customHeight="1">
      <c r="A41" s="54"/>
      <c r="B41" s="204" t="s">
        <v>32</v>
      </c>
      <c r="C41" s="205"/>
      <c r="D41" s="205"/>
      <c r="E41" s="206"/>
      <c r="F41" s="38">
        <f>F12</f>
        <v>1857.4</v>
      </c>
    </row>
    <row r="42" spans="1:6" ht="15">
      <c r="A42" s="54"/>
      <c r="B42" s="207" t="s">
        <v>33</v>
      </c>
      <c r="C42" s="208"/>
      <c r="D42" s="208"/>
      <c r="E42" s="209"/>
      <c r="F42" s="39">
        <f>F21</f>
        <v>0</v>
      </c>
    </row>
    <row r="43" spans="1:6" ht="15">
      <c r="A43" s="54"/>
      <c r="B43" s="207" t="s">
        <v>34</v>
      </c>
      <c r="C43" s="208"/>
      <c r="D43" s="208"/>
      <c r="E43" s="209"/>
      <c r="F43" s="38">
        <f>F32</f>
        <v>51.46333333333334</v>
      </c>
    </row>
    <row r="44" spans="1:6" ht="15">
      <c r="A44" s="17"/>
      <c r="B44" s="210" t="s">
        <v>35</v>
      </c>
      <c r="C44" s="211"/>
      <c r="D44" s="211"/>
      <c r="E44" s="212"/>
      <c r="F44" s="40">
        <f>F39</f>
        <v>0</v>
      </c>
    </row>
    <row r="45" spans="1:6" ht="15">
      <c r="A45" s="18"/>
      <c r="B45" s="189" t="s">
        <v>31</v>
      </c>
      <c r="C45" s="190"/>
      <c r="D45" s="190"/>
      <c r="E45" s="191"/>
      <c r="F45" s="36">
        <f>SUM(F41:F44)</f>
        <v>1908.8633333333335</v>
      </c>
    </row>
    <row r="46" spans="1:6" ht="15.75" thickBot="1">
      <c r="A46" s="55"/>
      <c r="B46" s="115"/>
      <c r="C46" s="19"/>
      <c r="D46" s="26"/>
      <c r="E46" s="30"/>
      <c r="F46" s="41"/>
    </row>
    <row r="47" spans="1:6" ht="15">
      <c r="A47" s="192" t="s">
        <v>36</v>
      </c>
      <c r="B47" s="193"/>
      <c r="C47" s="193"/>
      <c r="D47" s="193"/>
      <c r="E47" s="193"/>
      <c r="F47" s="194"/>
    </row>
    <row r="48" spans="1:6" ht="15.75" thickBot="1">
      <c r="A48" s="196" t="s">
        <v>37</v>
      </c>
      <c r="B48" s="197"/>
      <c r="C48" s="197"/>
      <c r="D48" s="197"/>
      <c r="E48" s="197"/>
      <c r="F48" s="198"/>
    </row>
    <row r="49" spans="1:6" ht="15">
      <c r="A49" s="57">
        <v>34</v>
      </c>
      <c r="B49" s="199" t="s">
        <v>14</v>
      </c>
      <c r="C49" s="200"/>
      <c r="D49" s="78">
        <v>0.30014</v>
      </c>
      <c r="E49" s="77"/>
      <c r="F49" s="58">
        <f>F45*E49</f>
        <v>0</v>
      </c>
    </row>
    <row r="50" spans="1:6" ht="15">
      <c r="A50" s="17">
        <v>35</v>
      </c>
      <c r="B50" s="195" t="s">
        <v>3</v>
      </c>
      <c r="C50" s="195"/>
      <c r="D50" s="21"/>
      <c r="E50" s="31"/>
      <c r="F50" s="40">
        <f>F58*E50</f>
        <v>0</v>
      </c>
    </row>
    <row r="51" spans="1:6" ht="15">
      <c r="A51" s="17">
        <v>36</v>
      </c>
      <c r="B51" s="195" t="s">
        <v>4</v>
      </c>
      <c r="C51" s="195"/>
      <c r="D51" s="21"/>
      <c r="E51" s="31"/>
      <c r="F51" s="40">
        <f>F58*E51</f>
        <v>0</v>
      </c>
    </row>
    <row r="52" spans="1:6" ht="15">
      <c r="A52" s="17">
        <v>37</v>
      </c>
      <c r="B52" s="180" t="s">
        <v>2</v>
      </c>
      <c r="C52" s="180"/>
      <c r="D52" s="24"/>
      <c r="E52" s="70"/>
      <c r="F52" s="71">
        <f>F58*E52</f>
        <v>0</v>
      </c>
    </row>
    <row r="53" spans="1:6" ht="15">
      <c r="A53" s="17">
        <v>38</v>
      </c>
      <c r="B53" s="181" t="s">
        <v>15</v>
      </c>
      <c r="C53" s="181"/>
      <c r="D53" s="25"/>
      <c r="E53" s="29"/>
      <c r="F53" s="35"/>
    </row>
    <row r="54" spans="1:6" ht="15">
      <c r="A54" s="17">
        <v>39</v>
      </c>
      <c r="B54" s="181" t="s">
        <v>16</v>
      </c>
      <c r="C54" s="181"/>
      <c r="D54" s="25"/>
      <c r="E54" s="29"/>
      <c r="F54" s="35"/>
    </row>
    <row r="55" spans="1:6" ht="15.75" thickBot="1">
      <c r="A55" s="55">
        <v>40</v>
      </c>
      <c r="B55" s="182" t="s">
        <v>17</v>
      </c>
      <c r="C55" s="182"/>
      <c r="D55" s="61"/>
      <c r="E55" s="62"/>
      <c r="F55" s="63"/>
    </row>
    <row r="56" spans="1:6" ht="15.75" thickBot="1">
      <c r="A56" s="59"/>
      <c r="B56" s="242" t="s">
        <v>20</v>
      </c>
      <c r="C56" s="243"/>
      <c r="D56" s="243"/>
      <c r="E56" s="244"/>
      <c r="F56" s="60">
        <f>SUM(F49:F52)</f>
        <v>0</v>
      </c>
    </row>
    <row r="57" spans="1:6" ht="15">
      <c r="A57" s="56"/>
      <c r="B57" s="186"/>
      <c r="C57" s="187"/>
      <c r="D57" s="188"/>
      <c r="E57" s="52"/>
      <c r="F57" s="53"/>
    </row>
    <row r="58" spans="1:6" ht="15" customHeight="1">
      <c r="A58" s="64"/>
      <c r="B58" s="177" t="s">
        <v>45</v>
      </c>
      <c r="C58" s="178"/>
      <c r="D58" s="179"/>
      <c r="E58" s="65"/>
      <c r="F58" s="66">
        <f>SUM(F45+F49)/(1-(E50+E51+E52))</f>
        <v>1908.8633333333335</v>
      </c>
    </row>
  </sheetData>
  <sheetProtection/>
  <mergeCells count="51">
    <mergeCell ref="A1:F1"/>
    <mergeCell ref="B2:E2"/>
    <mergeCell ref="B3:E3"/>
    <mergeCell ref="B4:E4"/>
    <mergeCell ref="B5:E5"/>
    <mergeCell ref="A6:F6"/>
    <mergeCell ref="A13:F13"/>
    <mergeCell ref="A14:F14"/>
    <mergeCell ref="B20:C20"/>
    <mergeCell ref="A7:F7"/>
    <mergeCell ref="B8:C8"/>
    <mergeCell ref="B9:C9"/>
    <mergeCell ref="B10:C10"/>
    <mergeCell ref="B11:C11"/>
    <mergeCell ref="B12:D12"/>
    <mergeCell ref="A33:F33"/>
    <mergeCell ref="A34:D34"/>
    <mergeCell ref="B35:D35"/>
    <mergeCell ref="B21:D21"/>
    <mergeCell ref="A22:F22"/>
    <mergeCell ref="A23:F23"/>
    <mergeCell ref="B52:C52"/>
    <mergeCell ref="B53:C53"/>
    <mergeCell ref="B54:C54"/>
    <mergeCell ref="B55:C55"/>
    <mergeCell ref="B49:C49"/>
    <mergeCell ref="B15:C15"/>
    <mergeCell ref="B18:C18"/>
    <mergeCell ref="B19:C19"/>
    <mergeCell ref="B36:D36"/>
    <mergeCell ref="B37:D37"/>
    <mergeCell ref="B56:E56"/>
    <mergeCell ref="B57:D57"/>
    <mergeCell ref="B58:D58"/>
    <mergeCell ref="B24:C24"/>
    <mergeCell ref="B25:C25"/>
    <mergeCell ref="B26:C26"/>
    <mergeCell ref="B27:C27"/>
    <mergeCell ref="B31:C31"/>
    <mergeCell ref="B50:C50"/>
    <mergeCell ref="B51:C51"/>
    <mergeCell ref="A48:F48"/>
    <mergeCell ref="A47:F47"/>
    <mergeCell ref="B45:E45"/>
    <mergeCell ref="B44:E44"/>
    <mergeCell ref="B43:E43"/>
    <mergeCell ref="B32:D32"/>
    <mergeCell ref="B38:D38"/>
    <mergeCell ref="B40:E40"/>
    <mergeCell ref="B41:E41"/>
    <mergeCell ref="B42:E42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Pontal</dc:creator>
  <cp:keywords/>
  <dc:description/>
  <cp:lastModifiedBy>Cristiane Paula Mendonça Nauderer</cp:lastModifiedBy>
  <cp:lastPrinted>2024-02-26T19:57:27Z</cp:lastPrinted>
  <dcterms:created xsi:type="dcterms:W3CDTF">2017-08-09T20:22:15Z</dcterms:created>
  <dcterms:modified xsi:type="dcterms:W3CDTF">2024-03-26T13:10:20Z</dcterms:modified>
  <cp:category/>
  <cp:version/>
  <cp:contentType/>
  <cp:contentStatus/>
</cp:coreProperties>
</file>